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abka\Desktop\rozpočty\MRVA_Kopřivnice centrum\odevzdáno\"/>
    </mc:Choice>
  </mc:AlternateContent>
  <xr:revisionPtr revIDLastSave="0" documentId="8_{91A8CFF4-3BD0-4A4E-84A3-6F865A1E7D6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3 00 Pol" sheetId="12" r:id="rId4"/>
    <sheet name="SO 03 01 Pol" sheetId="13" r:id="rId5"/>
    <sheet name="SO 03 02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03 00 Pol'!$1:$7</definedName>
    <definedName name="_xlnm.Print_Titles" localSheetId="4">'SO 03 01 Pol'!$1:$7</definedName>
    <definedName name="_xlnm.Print_Titles" localSheetId="5">'SO 03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03 00 Pol'!$A$1:$Y$35</definedName>
    <definedName name="_xlnm.Print_Area" localSheetId="4">'SO 03 01 Pol'!$A$1:$Y$85</definedName>
    <definedName name="_xlnm.Print_Area" localSheetId="5">'SO 03 02 Pol'!$A$1:$Y$158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148" i="14"/>
  <c r="BA122" i="14"/>
  <c r="V8" i="14"/>
  <c r="G9" i="14"/>
  <c r="I9" i="14"/>
  <c r="I8" i="14" s="1"/>
  <c r="K9" i="14"/>
  <c r="K8" i="14" s="1"/>
  <c r="M9" i="14"/>
  <c r="O9" i="14"/>
  <c r="Q9" i="14"/>
  <c r="V9" i="14"/>
  <c r="G12" i="14"/>
  <c r="G8" i="14" s="1"/>
  <c r="I12" i="14"/>
  <c r="K12" i="14"/>
  <c r="O12" i="14"/>
  <c r="Q12" i="14"/>
  <c r="V12" i="14"/>
  <c r="G13" i="14"/>
  <c r="I13" i="14"/>
  <c r="K13" i="14"/>
  <c r="M13" i="14"/>
  <c r="O13" i="14"/>
  <c r="Q13" i="14"/>
  <c r="V13" i="14"/>
  <c r="G14" i="14"/>
  <c r="M14" i="14" s="1"/>
  <c r="I14" i="14"/>
  <c r="K14" i="14"/>
  <c r="O14" i="14"/>
  <c r="O8" i="14" s="1"/>
  <c r="Q14" i="14"/>
  <c r="V14" i="14"/>
  <c r="G15" i="14"/>
  <c r="I15" i="14"/>
  <c r="K15" i="14"/>
  <c r="M15" i="14"/>
  <c r="O15" i="14"/>
  <c r="Q15" i="14"/>
  <c r="Q8" i="14" s="1"/>
  <c r="V15" i="14"/>
  <c r="O17" i="14"/>
  <c r="G18" i="14"/>
  <c r="I18" i="14"/>
  <c r="I17" i="14" s="1"/>
  <c r="K18" i="14"/>
  <c r="M18" i="14"/>
  <c r="O18" i="14"/>
  <c r="Q18" i="14"/>
  <c r="Q17" i="14" s="1"/>
  <c r="V18" i="14"/>
  <c r="G20" i="14"/>
  <c r="G17" i="14" s="1"/>
  <c r="I20" i="14"/>
  <c r="K20" i="14"/>
  <c r="K17" i="14" s="1"/>
  <c r="O20" i="14"/>
  <c r="Q20" i="14"/>
  <c r="V20" i="14"/>
  <c r="V17" i="14" s="1"/>
  <c r="I22" i="14"/>
  <c r="Q22" i="14"/>
  <c r="V22" i="14"/>
  <c r="G23" i="14"/>
  <c r="G22" i="14" s="1"/>
  <c r="I23" i="14"/>
  <c r="K23" i="14"/>
  <c r="K22" i="14" s="1"/>
  <c r="O23" i="14"/>
  <c r="O22" i="14" s="1"/>
  <c r="Q23" i="14"/>
  <c r="V23" i="14"/>
  <c r="G25" i="14"/>
  <c r="I25" i="14"/>
  <c r="G26" i="14"/>
  <c r="I26" i="14"/>
  <c r="K26" i="14"/>
  <c r="K25" i="14" s="1"/>
  <c r="M26" i="14"/>
  <c r="O26" i="14"/>
  <c r="O25" i="14" s="1"/>
  <c r="Q26" i="14"/>
  <c r="V26" i="14"/>
  <c r="V25" i="14" s="1"/>
  <c r="G28" i="14"/>
  <c r="I28" i="14"/>
  <c r="K28" i="14"/>
  <c r="M28" i="14"/>
  <c r="M25" i="14" s="1"/>
  <c r="O28" i="14"/>
  <c r="Q28" i="14"/>
  <c r="Q25" i="14" s="1"/>
  <c r="V28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3" i="14"/>
  <c r="M33" i="14" s="1"/>
  <c r="I33" i="14"/>
  <c r="K33" i="14"/>
  <c r="O33" i="14"/>
  <c r="Q33" i="14"/>
  <c r="V33" i="14"/>
  <c r="G35" i="14"/>
  <c r="I35" i="14"/>
  <c r="K35" i="14"/>
  <c r="M35" i="14"/>
  <c r="O35" i="14"/>
  <c r="Q35" i="14"/>
  <c r="V35" i="14"/>
  <c r="G36" i="14"/>
  <c r="G37" i="14"/>
  <c r="M37" i="14" s="1"/>
  <c r="M36" i="14" s="1"/>
  <c r="I37" i="14"/>
  <c r="I36" i="14" s="1"/>
  <c r="K37" i="14"/>
  <c r="O37" i="14"/>
  <c r="Q37" i="14"/>
  <c r="Q36" i="14" s="1"/>
  <c r="V37" i="14"/>
  <c r="G41" i="14"/>
  <c r="I41" i="14"/>
  <c r="K41" i="14"/>
  <c r="K36" i="14" s="1"/>
  <c r="M41" i="14"/>
  <c r="O41" i="14"/>
  <c r="O36" i="14" s="1"/>
  <c r="Q41" i="14"/>
  <c r="V41" i="14"/>
  <c r="V36" i="14" s="1"/>
  <c r="G43" i="14"/>
  <c r="I43" i="14"/>
  <c r="K43" i="14"/>
  <c r="M43" i="14"/>
  <c r="O43" i="14"/>
  <c r="Q43" i="14"/>
  <c r="V43" i="14"/>
  <c r="O46" i="14"/>
  <c r="G47" i="14"/>
  <c r="I47" i="14"/>
  <c r="I46" i="14" s="1"/>
  <c r="K47" i="14"/>
  <c r="M47" i="14"/>
  <c r="O47" i="14"/>
  <c r="Q47" i="14"/>
  <c r="Q46" i="14" s="1"/>
  <c r="V47" i="14"/>
  <c r="G49" i="14"/>
  <c r="M49" i="14" s="1"/>
  <c r="I49" i="14"/>
  <c r="K49" i="14"/>
  <c r="K46" i="14" s="1"/>
  <c r="O49" i="14"/>
  <c r="Q49" i="14"/>
  <c r="V49" i="14"/>
  <c r="V46" i="14" s="1"/>
  <c r="G51" i="14"/>
  <c r="I51" i="14"/>
  <c r="K51" i="14"/>
  <c r="M51" i="14"/>
  <c r="O51" i="14"/>
  <c r="Q51" i="14"/>
  <c r="V51" i="14"/>
  <c r="G53" i="14"/>
  <c r="M53" i="14" s="1"/>
  <c r="I53" i="14"/>
  <c r="K53" i="14"/>
  <c r="O53" i="14"/>
  <c r="Q53" i="14"/>
  <c r="V53" i="14"/>
  <c r="G55" i="14"/>
  <c r="I55" i="14"/>
  <c r="M55" i="14"/>
  <c r="Q55" i="14"/>
  <c r="G56" i="14"/>
  <c r="I56" i="14"/>
  <c r="K56" i="14"/>
  <c r="K55" i="14" s="1"/>
  <c r="M56" i="14"/>
  <c r="O56" i="14"/>
  <c r="O55" i="14" s="1"/>
  <c r="Q56" i="14"/>
  <c r="V56" i="14"/>
  <c r="V55" i="14" s="1"/>
  <c r="G60" i="14"/>
  <c r="G59" i="14" s="1"/>
  <c r="I60" i="14"/>
  <c r="I59" i="14" s="1"/>
  <c r="K60" i="14"/>
  <c r="M60" i="14"/>
  <c r="O60" i="14"/>
  <c r="O59" i="14" s="1"/>
  <c r="Q60" i="14"/>
  <c r="V60" i="14"/>
  <c r="V59" i="14" s="1"/>
  <c r="G61" i="14"/>
  <c r="I61" i="14"/>
  <c r="K61" i="14"/>
  <c r="M61" i="14"/>
  <c r="O61" i="14"/>
  <c r="Q61" i="14"/>
  <c r="Q59" i="14" s="1"/>
  <c r="V61" i="14"/>
  <c r="G63" i="14"/>
  <c r="M63" i="14" s="1"/>
  <c r="I63" i="14"/>
  <c r="K63" i="14"/>
  <c r="O63" i="14"/>
  <c r="Q63" i="14"/>
  <c r="V63" i="14"/>
  <c r="G65" i="14"/>
  <c r="I65" i="14"/>
  <c r="K65" i="14"/>
  <c r="M65" i="14"/>
  <c r="O65" i="14"/>
  <c r="Q65" i="14"/>
  <c r="V65" i="14"/>
  <c r="G68" i="14"/>
  <c r="M68" i="14" s="1"/>
  <c r="I68" i="14"/>
  <c r="K68" i="14"/>
  <c r="O68" i="14"/>
  <c r="Q68" i="14"/>
  <c r="V68" i="14"/>
  <c r="G71" i="14"/>
  <c r="M71" i="14" s="1"/>
  <c r="I71" i="14"/>
  <c r="K71" i="14"/>
  <c r="O71" i="14"/>
  <c r="Q71" i="14"/>
  <c r="V71" i="14"/>
  <c r="G73" i="14"/>
  <c r="I73" i="14"/>
  <c r="K73" i="14"/>
  <c r="K59" i="14" s="1"/>
  <c r="M73" i="14"/>
  <c r="O73" i="14"/>
  <c r="Q73" i="14"/>
  <c r="V73" i="14"/>
  <c r="G74" i="14"/>
  <c r="I74" i="14"/>
  <c r="K74" i="14"/>
  <c r="M74" i="14"/>
  <c r="O74" i="14"/>
  <c r="Q74" i="14"/>
  <c r="V74" i="14"/>
  <c r="G75" i="14"/>
  <c r="I75" i="14"/>
  <c r="K75" i="14"/>
  <c r="M75" i="14"/>
  <c r="O75" i="14"/>
  <c r="Q75" i="14"/>
  <c r="V75" i="14"/>
  <c r="G77" i="14"/>
  <c r="I77" i="14"/>
  <c r="K77" i="14"/>
  <c r="M77" i="14"/>
  <c r="O77" i="14"/>
  <c r="Q77" i="14"/>
  <c r="V77" i="14"/>
  <c r="G78" i="14"/>
  <c r="M78" i="14" s="1"/>
  <c r="I78" i="14"/>
  <c r="K78" i="14"/>
  <c r="O78" i="14"/>
  <c r="Q78" i="14"/>
  <c r="V78" i="14"/>
  <c r="G80" i="14"/>
  <c r="I80" i="14"/>
  <c r="K80" i="14"/>
  <c r="M80" i="14"/>
  <c r="O80" i="14"/>
  <c r="Q80" i="14"/>
  <c r="V80" i="14"/>
  <c r="G82" i="14"/>
  <c r="M82" i="14" s="1"/>
  <c r="I82" i="14"/>
  <c r="K82" i="14"/>
  <c r="O82" i="14"/>
  <c r="Q82" i="14"/>
  <c r="V82" i="14"/>
  <c r="G84" i="14"/>
  <c r="M84" i="14" s="1"/>
  <c r="I84" i="14"/>
  <c r="K84" i="14"/>
  <c r="O84" i="14"/>
  <c r="Q84" i="14"/>
  <c r="V84" i="14"/>
  <c r="G85" i="14"/>
  <c r="I85" i="14"/>
  <c r="K85" i="14"/>
  <c r="M85" i="14"/>
  <c r="O85" i="14"/>
  <c r="Q85" i="14"/>
  <c r="V85" i="14"/>
  <c r="K86" i="14"/>
  <c r="M86" i="14"/>
  <c r="Q86" i="14"/>
  <c r="G87" i="14"/>
  <c r="G86" i="14" s="1"/>
  <c r="I87" i="14"/>
  <c r="I86" i="14" s="1"/>
  <c r="K87" i="14"/>
  <c r="M87" i="14"/>
  <c r="O87" i="14"/>
  <c r="O86" i="14" s="1"/>
  <c r="Q87" i="14"/>
  <c r="V87" i="14"/>
  <c r="V86" i="14" s="1"/>
  <c r="I90" i="14"/>
  <c r="O90" i="14"/>
  <c r="Q90" i="14"/>
  <c r="G91" i="14"/>
  <c r="G90" i="14" s="1"/>
  <c r="I91" i="14"/>
  <c r="K91" i="14"/>
  <c r="K90" i="14" s="1"/>
  <c r="O91" i="14"/>
  <c r="Q91" i="14"/>
  <c r="V91" i="14"/>
  <c r="V90" i="14" s="1"/>
  <c r="G93" i="14"/>
  <c r="G92" i="14" s="1"/>
  <c r="I93" i="14"/>
  <c r="I92" i="14" s="1"/>
  <c r="K93" i="14"/>
  <c r="K92" i="14" s="1"/>
  <c r="O93" i="14"/>
  <c r="O92" i="14" s="1"/>
  <c r="Q93" i="14"/>
  <c r="Q92" i="14" s="1"/>
  <c r="V93" i="14"/>
  <c r="G95" i="14"/>
  <c r="M95" i="14" s="1"/>
  <c r="I95" i="14"/>
  <c r="K95" i="14"/>
  <c r="O95" i="14"/>
  <c r="Q95" i="14"/>
  <c r="V95" i="14"/>
  <c r="G97" i="14"/>
  <c r="I97" i="14"/>
  <c r="K97" i="14"/>
  <c r="M97" i="14"/>
  <c r="O97" i="14"/>
  <c r="Q97" i="14"/>
  <c r="V97" i="14"/>
  <c r="G99" i="14"/>
  <c r="I99" i="14"/>
  <c r="K99" i="14"/>
  <c r="M99" i="14"/>
  <c r="O99" i="14"/>
  <c r="Q99" i="14"/>
  <c r="V99" i="14"/>
  <c r="G101" i="14"/>
  <c r="I101" i="14"/>
  <c r="K101" i="14"/>
  <c r="M101" i="14"/>
  <c r="O101" i="14"/>
  <c r="Q101" i="14"/>
  <c r="V101" i="14"/>
  <c r="G103" i="14"/>
  <c r="M103" i="14" s="1"/>
  <c r="I103" i="14"/>
  <c r="K103" i="14"/>
  <c r="O103" i="14"/>
  <c r="Q103" i="14"/>
  <c r="V103" i="14"/>
  <c r="G105" i="14"/>
  <c r="M105" i="14" s="1"/>
  <c r="I105" i="14"/>
  <c r="K105" i="14"/>
  <c r="O105" i="14"/>
  <c r="Q105" i="14"/>
  <c r="V105" i="14"/>
  <c r="V92" i="14" s="1"/>
  <c r="V107" i="14"/>
  <c r="G108" i="14"/>
  <c r="G107" i="14" s="1"/>
  <c r="I108" i="14"/>
  <c r="I107" i="14" s="1"/>
  <c r="K108" i="14"/>
  <c r="K107" i="14" s="1"/>
  <c r="O108" i="14"/>
  <c r="O107" i="14" s="1"/>
  <c r="Q108" i="14"/>
  <c r="Q107" i="14" s="1"/>
  <c r="V108" i="14"/>
  <c r="G109" i="14"/>
  <c r="M109" i="14" s="1"/>
  <c r="I109" i="14"/>
  <c r="K109" i="14"/>
  <c r="O109" i="14"/>
  <c r="Q109" i="14"/>
  <c r="V109" i="14"/>
  <c r="I110" i="14"/>
  <c r="K110" i="14"/>
  <c r="V110" i="14"/>
  <c r="G111" i="14"/>
  <c r="I111" i="14"/>
  <c r="K111" i="14"/>
  <c r="M111" i="14"/>
  <c r="M110" i="14" s="1"/>
  <c r="O111" i="14"/>
  <c r="O110" i="14" s="1"/>
  <c r="Q111" i="14"/>
  <c r="Q110" i="14" s="1"/>
  <c r="V111" i="14"/>
  <c r="G113" i="14"/>
  <c r="G110" i="14" s="1"/>
  <c r="I113" i="14"/>
  <c r="K113" i="14"/>
  <c r="M113" i="14"/>
  <c r="O113" i="14"/>
  <c r="Q113" i="14"/>
  <c r="V113" i="14"/>
  <c r="O114" i="14"/>
  <c r="Q114" i="14"/>
  <c r="G115" i="14"/>
  <c r="G114" i="14" s="1"/>
  <c r="I115" i="14"/>
  <c r="K115" i="14"/>
  <c r="K114" i="14" s="1"/>
  <c r="O115" i="14"/>
  <c r="Q115" i="14"/>
  <c r="V115" i="14"/>
  <c r="V114" i="14" s="1"/>
  <c r="G117" i="14"/>
  <c r="M117" i="14" s="1"/>
  <c r="I117" i="14"/>
  <c r="K117" i="14"/>
  <c r="O117" i="14"/>
  <c r="Q117" i="14"/>
  <c r="V117" i="14"/>
  <c r="G119" i="14"/>
  <c r="M119" i="14" s="1"/>
  <c r="I119" i="14"/>
  <c r="I114" i="14" s="1"/>
  <c r="K119" i="14"/>
  <c r="O119" i="14"/>
  <c r="Q119" i="14"/>
  <c r="V119" i="14"/>
  <c r="G120" i="14"/>
  <c r="I120" i="14"/>
  <c r="G121" i="14"/>
  <c r="M121" i="14" s="1"/>
  <c r="M120" i="14" s="1"/>
  <c r="I121" i="14"/>
  <c r="K121" i="14"/>
  <c r="K120" i="14" s="1"/>
  <c r="O121" i="14"/>
  <c r="O120" i="14" s="1"/>
  <c r="Q121" i="14"/>
  <c r="V121" i="14"/>
  <c r="V120" i="14" s="1"/>
  <c r="G124" i="14"/>
  <c r="I124" i="14"/>
  <c r="K124" i="14"/>
  <c r="M124" i="14"/>
  <c r="O124" i="14"/>
  <c r="Q124" i="14"/>
  <c r="V124" i="14"/>
  <c r="G125" i="14"/>
  <c r="I125" i="14"/>
  <c r="K125" i="14"/>
  <c r="M125" i="14"/>
  <c r="O125" i="14"/>
  <c r="Q125" i="14"/>
  <c r="Q120" i="14" s="1"/>
  <c r="V125" i="14"/>
  <c r="G127" i="14"/>
  <c r="I127" i="14"/>
  <c r="K127" i="14"/>
  <c r="M127" i="14"/>
  <c r="O127" i="14"/>
  <c r="Q127" i="14"/>
  <c r="V127" i="14"/>
  <c r="G129" i="14"/>
  <c r="M129" i="14" s="1"/>
  <c r="I129" i="14"/>
  <c r="K129" i="14"/>
  <c r="O129" i="14"/>
  <c r="Q129" i="14"/>
  <c r="V129" i="14"/>
  <c r="V130" i="14"/>
  <c r="G131" i="14"/>
  <c r="G130" i="14" s="1"/>
  <c r="I131" i="14"/>
  <c r="I130" i="14" s="1"/>
  <c r="K131" i="14"/>
  <c r="K130" i="14" s="1"/>
  <c r="O131" i="14"/>
  <c r="O130" i="14" s="1"/>
  <c r="Q131" i="14"/>
  <c r="V131" i="14"/>
  <c r="G132" i="14"/>
  <c r="M132" i="14" s="1"/>
  <c r="I132" i="14"/>
  <c r="K132" i="14"/>
  <c r="O132" i="14"/>
  <c r="Q132" i="14"/>
  <c r="Q130" i="14" s="1"/>
  <c r="V132" i="14"/>
  <c r="G133" i="14"/>
  <c r="I133" i="14"/>
  <c r="K133" i="14"/>
  <c r="M133" i="14"/>
  <c r="O133" i="14"/>
  <c r="Q133" i="14"/>
  <c r="V133" i="14"/>
  <c r="G134" i="14"/>
  <c r="I134" i="14"/>
  <c r="K134" i="14"/>
  <c r="M134" i="14"/>
  <c r="O134" i="14"/>
  <c r="Q134" i="14"/>
  <c r="V134" i="14"/>
  <c r="G135" i="14"/>
  <c r="K135" i="14"/>
  <c r="M135" i="14"/>
  <c r="O135" i="14"/>
  <c r="G136" i="14"/>
  <c r="I136" i="14"/>
  <c r="I135" i="14" s="1"/>
  <c r="K136" i="14"/>
  <c r="M136" i="14"/>
  <c r="O136" i="14"/>
  <c r="Q136" i="14"/>
  <c r="Q135" i="14" s="1"/>
  <c r="V136" i="14"/>
  <c r="V135" i="14" s="1"/>
  <c r="Q138" i="14"/>
  <c r="V138" i="14"/>
  <c r="G139" i="14"/>
  <c r="G138" i="14" s="1"/>
  <c r="I139" i="14"/>
  <c r="I138" i="14" s="1"/>
  <c r="K139" i="14"/>
  <c r="M139" i="14"/>
  <c r="O139" i="14"/>
  <c r="Q139" i="14"/>
  <c r="V139" i="14"/>
  <c r="G142" i="14"/>
  <c r="M142" i="14" s="1"/>
  <c r="I142" i="14"/>
  <c r="K142" i="14"/>
  <c r="O142" i="14"/>
  <c r="O138" i="14" s="1"/>
  <c r="Q142" i="14"/>
  <c r="V142" i="14"/>
  <c r="G143" i="14"/>
  <c r="M143" i="14" s="1"/>
  <c r="I143" i="14"/>
  <c r="K143" i="14"/>
  <c r="K138" i="14" s="1"/>
  <c r="O143" i="14"/>
  <c r="Q143" i="14"/>
  <c r="V143" i="14"/>
  <c r="G144" i="14"/>
  <c r="I144" i="14"/>
  <c r="K144" i="14"/>
  <c r="M144" i="14"/>
  <c r="O144" i="14"/>
  <c r="Q144" i="14"/>
  <c r="V144" i="14"/>
  <c r="I145" i="14"/>
  <c r="K145" i="14"/>
  <c r="M145" i="14"/>
  <c r="G146" i="14"/>
  <c r="G145" i="14" s="1"/>
  <c r="I146" i="14"/>
  <c r="K146" i="14"/>
  <c r="M146" i="14"/>
  <c r="O146" i="14"/>
  <c r="O145" i="14" s="1"/>
  <c r="Q146" i="14"/>
  <c r="Q145" i="14" s="1"/>
  <c r="V146" i="14"/>
  <c r="V145" i="14" s="1"/>
  <c r="AE148" i="14"/>
  <c r="G75" i="13"/>
  <c r="BA69" i="13"/>
  <c r="G9" i="13"/>
  <c r="I9" i="13"/>
  <c r="I8" i="13" s="1"/>
  <c r="K9" i="13"/>
  <c r="K8" i="13" s="1"/>
  <c r="M9" i="13"/>
  <c r="O9" i="13"/>
  <c r="O8" i="13" s="1"/>
  <c r="Q9" i="13"/>
  <c r="V9" i="13"/>
  <c r="V8" i="13" s="1"/>
  <c r="G11" i="13"/>
  <c r="M11" i="13" s="1"/>
  <c r="I11" i="13"/>
  <c r="K11" i="13"/>
  <c r="O11" i="13"/>
  <c r="Q11" i="13"/>
  <c r="V11" i="13"/>
  <c r="G14" i="13"/>
  <c r="I14" i="13"/>
  <c r="K14" i="13"/>
  <c r="M14" i="13"/>
  <c r="O14" i="13"/>
  <c r="Q14" i="13"/>
  <c r="V14" i="13"/>
  <c r="G17" i="13"/>
  <c r="M17" i="13" s="1"/>
  <c r="I17" i="13"/>
  <c r="K17" i="13"/>
  <c r="O17" i="13"/>
  <c r="Q17" i="13"/>
  <c r="V17" i="13"/>
  <c r="G20" i="13"/>
  <c r="I20" i="13"/>
  <c r="K20" i="13"/>
  <c r="M20" i="13"/>
  <c r="O20" i="13"/>
  <c r="Q20" i="13"/>
  <c r="Q8" i="13" s="1"/>
  <c r="V20" i="13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6" i="13"/>
  <c r="G8" i="13" s="1"/>
  <c r="I26" i="13"/>
  <c r="K26" i="13"/>
  <c r="O26" i="13"/>
  <c r="Q26" i="13"/>
  <c r="V26" i="13"/>
  <c r="G29" i="13"/>
  <c r="I29" i="13"/>
  <c r="K29" i="13"/>
  <c r="M29" i="13"/>
  <c r="O29" i="13"/>
  <c r="Q29" i="13"/>
  <c r="V29" i="13"/>
  <c r="G31" i="13"/>
  <c r="K31" i="13"/>
  <c r="Q31" i="13"/>
  <c r="G32" i="13"/>
  <c r="I32" i="13"/>
  <c r="I31" i="13" s="1"/>
  <c r="K32" i="13"/>
  <c r="M32" i="13"/>
  <c r="M31" i="13" s="1"/>
  <c r="O32" i="13"/>
  <c r="O31" i="13" s="1"/>
  <c r="Q32" i="13"/>
  <c r="V32" i="13"/>
  <c r="V31" i="13" s="1"/>
  <c r="G33" i="13"/>
  <c r="K33" i="13"/>
  <c r="O33" i="13"/>
  <c r="G34" i="13"/>
  <c r="I34" i="13"/>
  <c r="I33" i="13" s="1"/>
  <c r="K34" i="13"/>
  <c r="M34" i="13"/>
  <c r="M33" i="13" s="1"/>
  <c r="O34" i="13"/>
  <c r="Q34" i="13"/>
  <c r="Q33" i="13" s="1"/>
  <c r="V34" i="13"/>
  <c r="V33" i="13" s="1"/>
  <c r="O36" i="13"/>
  <c r="G37" i="13"/>
  <c r="I37" i="13"/>
  <c r="I36" i="13" s="1"/>
  <c r="K37" i="13"/>
  <c r="M37" i="13"/>
  <c r="O37" i="13"/>
  <c r="Q37" i="13"/>
  <c r="Q36" i="13" s="1"/>
  <c r="V37" i="13"/>
  <c r="G39" i="13"/>
  <c r="G36" i="13" s="1"/>
  <c r="I39" i="13"/>
  <c r="K39" i="13"/>
  <c r="K36" i="13" s="1"/>
  <c r="O39" i="13"/>
  <c r="Q39" i="13"/>
  <c r="V39" i="13"/>
  <c r="V36" i="13" s="1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G47" i="13"/>
  <c r="I47" i="13"/>
  <c r="K47" i="13"/>
  <c r="M47" i="13"/>
  <c r="O47" i="13"/>
  <c r="Q47" i="13"/>
  <c r="V47" i="13"/>
  <c r="G50" i="13"/>
  <c r="K50" i="13"/>
  <c r="G51" i="13"/>
  <c r="I51" i="13"/>
  <c r="I50" i="13" s="1"/>
  <c r="K51" i="13"/>
  <c r="M51" i="13"/>
  <c r="M50" i="13" s="1"/>
  <c r="O51" i="13"/>
  <c r="Q51" i="13"/>
  <c r="Q50" i="13" s="1"/>
  <c r="V51" i="13"/>
  <c r="G55" i="13"/>
  <c r="M55" i="13" s="1"/>
  <c r="I55" i="13"/>
  <c r="K55" i="13"/>
  <c r="O55" i="13"/>
  <c r="O50" i="13" s="1"/>
  <c r="Q55" i="13"/>
  <c r="V55" i="13"/>
  <c r="V50" i="13" s="1"/>
  <c r="I57" i="13"/>
  <c r="Q57" i="13"/>
  <c r="G58" i="13"/>
  <c r="G57" i="13" s="1"/>
  <c r="I58" i="13"/>
  <c r="K58" i="13"/>
  <c r="K57" i="13" s="1"/>
  <c r="O58" i="13"/>
  <c r="O57" i="13" s="1"/>
  <c r="Q58" i="13"/>
  <c r="V58" i="13"/>
  <c r="V57" i="13" s="1"/>
  <c r="I60" i="13"/>
  <c r="Q60" i="13"/>
  <c r="G61" i="13"/>
  <c r="G60" i="13" s="1"/>
  <c r="I61" i="13"/>
  <c r="K61" i="13"/>
  <c r="K60" i="13" s="1"/>
  <c r="O61" i="13"/>
  <c r="O60" i="13" s="1"/>
  <c r="Q61" i="13"/>
  <c r="V61" i="13"/>
  <c r="V60" i="13" s="1"/>
  <c r="G67" i="13"/>
  <c r="I67" i="13"/>
  <c r="Q67" i="13"/>
  <c r="G68" i="13"/>
  <c r="M68" i="13" s="1"/>
  <c r="M67" i="13" s="1"/>
  <c r="I68" i="13"/>
  <c r="K68" i="13"/>
  <c r="K67" i="13" s="1"/>
  <c r="O68" i="13"/>
  <c r="O67" i="13" s="1"/>
  <c r="Q68" i="13"/>
  <c r="V68" i="13"/>
  <c r="V67" i="13" s="1"/>
  <c r="I71" i="13"/>
  <c r="K71" i="13"/>
  <c r="M71" i="13"/>
  <c r="Q71" i="13"/>
  <c r="G72" i="13"/>
  <c r="G71" i="13" s="1"/>
  <c r="I72" i="13"/>
  <c r="K72" i="13"/>
  <c r="M72" i="13"/>
  <c r="O72" i="13"/>
  <c r="O71" i="13" s="1"/>
  <c r="Q72" i="13"/>
  <c r="V72" i="13"/>
  <c r="V71" i="13" s="1"/>
  <c r="AE75" i="13"/>
  <c r="G25" i="12"/>
  <c r="BA21" i="12"/>
  <c r="BA19" i="12"/>
  <c r="BA17" i="12"/>
  <c r="BA15" i="12"/>
  <c r="BA13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I12" i="12"/>
  <c r="K12" i="12"/>
  <c r="M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AE25" i="12"/>
  <c r="AF25" i="12"/>
  <c r="I20" i="1"/>
  <c r="I19" i="1"/>
  <c r="I18" i="1"/>
  <c r="I17" i="1"/>
  <c r="I16" i="1"/>
  <c r="I73" i="1"/>
  <c r="J72" i="1" s="1"/>
  <c r="F44" i="1"/>
  <c r="G44" i="1"/>
  <c r="G25" i="1" s="1"/>
  <c r="A25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8" i="1" l="1"/>
  <c r="J59" i="1"/>
  <c r="J53" i="1"/>
  <c r="J54" i="1"/>
  <c r="J55" i="1"/>
  <c r="J63" i="1"/>
  <c r="J56" i="1"/>
  <c r="J60" i="1"/>
  <c r="J64" i="1"/>
  <c r="J69" i="1"/>
  <c r="J57" i="1"/>
  <c r="J61" i="1"/>
  <c r="J65" i="1"/>
  <c r="J51" i="1"/>
  <c r="J70" i="1"/>
  <c r="J52" i="1"/>
  <c r="J58" i="1"/>
  <c r="J62" i="1"/>
  <c r="J66" i="1"/>
  <c r="J67" i="1"/>
  <c r="J71" i="1"/>
  <c r="A26" i="1"/>
  <c r="G28" i="1"/>
  <c r="G23" i="1"/>
  <c r="M59" i="14"/>
  <c r="M138" i="14"/>
  <c r="M46" i="14"/>
  <c r="M115" i="14"/>
  <c r="M114" i="14" s="1"/>
  <c r="M91" i="14"/>
  <c r="M90" i="14" s="1"/>
  <c r="M20" i="14"/>
  <c r="M17" i="14" s="1"/>
  <c r="AF148" i="14"/>
  <c r="G46" i="14"/>
  <c r="M131" i="14"/>
  <c r="M130" i="14" s="1"/>
  <c r="M108" i="14"/>
  <c r="M107" i="14" s="1"/>
  <c r="M93" i="14"/>
  <c r="M92" i="14" s="1"/>
  <c r="M23" i="14"/>
  <c r="M22" i="14" s="1"/>
  <c r="M12" i="14"/>
  <c r="M8" i="14" s="1"/>
  <c r="M58" i="13"/>
  <c r="M57" i="13" s="1"/>
  <c r="M39" i="13"/>
  <c r="M36" i="13" s="1"/>
  <c r="M26" i="13"/>
  <c r="M8" i="13" s="1"/>
  <c r="AF75" i="13"/>
  <c r="M61" i="13"/>
  <c r="M60" i="13" s="1"/>
  <c r="M8" i="12"/>
  <c r="I21" i="1"/>
  <c r="I39" i="1"/>
  <c r="I44" i="1" s="1"/>
  <c r="J73" i="1" l="1"/>
  <c r="A23" i="1"/>
  <c r="J42" i="1"/>
  <c r="J39" i="1"/>
  <c r="J44" i="1" s="1"/>
  <c r="J41" i="1"/>
  <c r="J43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92824686-159F-4009-A199-7F5B7FF5786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D7C2465-A5B1-4D31-8FC5-893C3CBD6E4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45DAA7EE-EB71-47D8-BA28-C7FE19FC5EE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B886850-A9D9-4BB0-A042-721CB47992C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Gabka</author>
  </authors>
  <commentList>
    <comment ref="S6" authorId="0" shapeId="0" xr:uid="{29716E91-E951-4110-B16F-75DCD094057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3EAE316-8C32-4C96-A8C3-263AF894324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<sst xmlns="http://schemas.openxmlformats.org/spreadsheetml/2006/main" count="1376" uniqueCount="441">
  <si>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</si>
  <si>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</si>
  <si>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</si>
  <si>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</si>
  <si>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</si>
  <si>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</si>
  <si>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</si>
  <si>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</si>
  <si>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</si>
  <si>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</si>
  <si>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</si>
  <si>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</si>
  <si>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</si>
  <si>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</si>
  <si>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</si>
  <si>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</si>
  <si>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</si>
  <si>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</si>
  <si>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</si>
  <si>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</si>
  <si>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</si>
  <si>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</si>
  <si>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</si>
  <si>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</si>
  <si>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</si>
  <si>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</si>
  <si>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</si>
  <si>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</si>
  <si>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</si>
  <si>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</si>
  <si>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</si>
  <si>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</si>
  <si>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</si>
  <si>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</si>
  <si>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</si>
  <si>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</si>
  <si>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</si>
  <si>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</si>
  <si>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</si>
  <si>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</si>
  <si>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</si>
  <si>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</si>
  <si>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</si>
  <si>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MRVA2024-07</t>
  </si>
  <si>
    <t>Výměna povrchů zpevněných ploch, Kopřivnice</t>
  </si>
  <si>
    <t>Stavba</t>
  </si>
  <si>
    <t>SO 03</t>
  </si>
  <si>
    <t>Plocha před lékárnou Dr. Max a bistrem Saigon</t>
  </si>
  <si>
    <t>00</t>
  </si>
  <si>
    <t>Vedlejší a ostatní náklady</t>
  </si>
  <si>
    <t>01</t>
  </si>
  <si>
    <t>Bourání</t>
  </si>
  <si>
    <t>02</t>
  </si>
  <si>
    <t>Nový stav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</si>
  <si>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</si>
  <si>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</si>
  <si>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</si>
  <si>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</si>
  <si>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</si>
  <si>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</si>
  <si>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</si>
  <si>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</si>
  <si>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</si>
  <si>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</si>
  <si>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</si>
  <si>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</si>
  <si>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</si>
  <si>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</si>
  <si>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</si>
  <si>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</si>
  <si>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</si>
  <si>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</si>
  <si>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</si>
  <si>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</si>
  <si>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</si>
  <si>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</si>
  <si>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</si>
  <si>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</si>
  <si>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</si>
  <si>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</si>
  <si>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</si>
  <si>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</si>
  <si>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</si>
  <si>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</si>
  <si>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</si>
  <si>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</si>
  <si>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766</t>
  </si>
  <si>
    <t>Konstrukce truhlářské, okna a dveře</t>
  </si>
  <si>
    <t>767</t>
  </si>
  <si>
    <t>Konstrukce zámečnické</t>
  </si>
  <si>
    <t>776</t>
  </si>
  <si>
    <t>Podlahy povlakové</t>
  </si>
  <si>
    <t>783</t>
  </si>
  <si>
    <t>Nátěry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</si>
  <si>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</si>
  <si>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</si>
  <si>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</si>
  <si>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</si>
  <si>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</si>
  <si>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</si>
  <si>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</si>
  <si>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</si>
  <si>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</si>
  <si>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</si>
  <si>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</si>
  <si>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</si>
  <si>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</si>
  <si>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</si>
  <si>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</si>
  <si>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</si>
  <si>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</si>
  <si>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</si>
  <si>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</si>
  <si>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</si>
  <si>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</si>
  <si>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</si>
  <si>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</si>
  <si>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</si>
  <si>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</si>
  <si>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</si>
  <si>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</si>
  <si>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</si>
  <si>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</si>
  <si>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</si>
  <si>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</si>
  <si>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</si>
  <si>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</si>
  <si>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</si>
  <si>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</si>
  <si>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</si>
  <si>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</si>
  <si>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 R</t>
  </si>
  <si>
    <t xml:space="preserve">Geodetické práce </t>
  </si>
  <si>
    <t>Soubor</t>
  </si>
  <si>
    <t>RTS 25/ I</t>
  </si>
  <si>
    <t>Indiv</t>
  </si>
  <si>
    <t>VRN</t>
  </si>
  <si>
    <t>Běžná</t>
  </si>
  <si>
    <t>POL99_8</t>
  </si>
  <si>
    <t>005121 R</t>
  </si>
  <si>
    <t>Zařízení staveniště</t>
  </si>
  <si>
    <t>Veškeré náklady spojené s vybudováním, provozem a odstraněním zařízení staveniště.</t>
  </si>
  <si>
    <t>POP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</si>
  <si>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</si>
  <si>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</si>
  <si>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</si>
  <si>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</si>
  <si>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</si>
  <si>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</si>
  <si>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</si>
  <si>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</si>
  <si>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</si>
  <si>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</si>
  <si>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</si>
  <si>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</si>
  <si>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R00523  R</t>
  </si>
  <si>
    <t>Zkoušky únosnosti podloží a následných vrstev</t>
  </si>
  <si>
    <t>Vlastní</t>
  </si>
  <si>
    <t>Náklady zhotovitele, související s prováděním zkoušek a revizí předepsaných technickými normami nebo objednatelem a které jsou pro provedení díla nezbytné.</t>
  </si>
  <si>
    <t>R1</t>
  </si>
  <si>
    <t>Monitoring vibrací</t>
  </si>
  <si>
    <t>soubor</t>
  </si>
  <si>
    <t>R2</t>
  </si>
  <si>
    <t>Zajištění vstupu do objektů během výstavby</t>
  </si>
  <si>
    <t>komplet</t>
  </si>
  <si>
    <t>SUM</t>
  </si>
  <si>
    <t>Poznámky uchazeče k zadání</t>
  </si>
  <si>
    <t>POPUZIV</t>
  </si>
  <si>
    <t>END</t>
  </si>
  <si>
    <t>113106231R00</t>
  </si>
  <si>
    <t>Rozebrání dlažeb ze zámkové dlažby v kamenivu</t>
  </si>
  <si>
    <t>m2</t>
  </si>
  <si>
    <t>RTS 24/ II</t>
  </si>
  <si>
    <t>Práce</t>
  </si>
  <si>
    <t>POL1_</t>
  </si>
  <si>
    <t>částečné rozebrání dlažby na linii spoje - napojení, odměřeno z dwg : 7,0</t>
  </si>
  <si>
    <t>VV</t>
  </si>
  <si>
    <t>113107610R00</t>
  </si>
  <si>
    <t>Odstranění podkladu nad 50 m2,kam.drcené tl.10 cm</t>
  </si>
  <si>
    <t>bouraná plocha - asfaltobeton, odměřeno z dwg : 382,0</t>
  </si>
  <si>
    <t>bouraná plocha - asfalt : 9,148</t>
  </si>
  <si>
    <t>113107615R00</t>
  </si>
  <si>
    <t>Odstranění podkladu nad 50 m2,kam.drcené tl.15 cm</t>
  </si>
  <si>
    <t>113108410R00</t>
  </si>
  <si>
    <t>Odstranění asfaltové vrstvy pl.nad 50 m2, tl.10 cm</t>
  </si>
  <si>
    <t>113201111R00</t>
  </si>
  <si>
    <t>Vytrhání obrubníků chodníkových a parkových</t>
  </si>
  <si>
    <t>m</t>
  </si>
  <si>
    <t>odměřeno z dwg : 31,9+7,4+29,8+22,8+7,0+7,0</t>
  </si>
  <si>
    <t>113203111R00</t>
  </si>
  <si>
    <t>Vytrhání obrub z dlažebních kostek</t>
  </si>
  <si>
    <t>vybourání žulové kostky, odměřeno z dwg, kostky budou předány objednateli k dalšímu využití : 10,3</t>
  </si>
  <si>
    <t>121101101R00</t>
  </si>
  <si>
    <t>Sejmutí ornice s přemístěním do 50 m</t>
  </si>
  <si>
    <t>m3</t>
  </si>
  <si>
    <t>bouraná plocha zeleň - odměřeno z dwg, ornice bude znovu využita v místě stavby : (137,8+43,6)*0,2</t>
  </si>
  <si>
    <t>184807111R00</t>
  </si>
  <si>
    <t>Ochrana stromu bedněním - zřízení</t>
  </si>
  <si>
    <t>Včetně řeziva.</t>
  </si>
  <si>
    <t>cca 4,0 m2 na 1 ks stromu : 4,0*12</t>
  </si>
  <si>
    <t>184807112R00</t>
  </si>
  <si>
    <t>Ochrana stromu bedněním - odstranění</t>
  </si>
  <si>
    <t>919735112R00</t>
  </si>
  <si>
    <t>Řezání stávajícího živičného krytu tl. 5 - 10 cm</t>
  </si>
  <si>
    <t>R936124112R00</t>
  </si>
  <si>
    <t>Demontáž mobiliáře</t>
  </si>
  <si>
    <t>lavička 2 ks, stojan 2 ks, celkem: : 1</t>
  </si>
  <si>
    <t>979081111R00</t>
  </si>
  <si>
    <t>Odvoz suti a vybour. hmot na skládku do 1 km</t>
  </si>
  <si>
    <t>t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</si>
  <si>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</si>
  <si>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</si>
  <si>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</si>
  <si>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</si>
  <si>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</si>
  <si>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předpoklad odvozu do 10 km : 343,13948*9</t>
  </si>
  <si>
    <t>979999973R00</t>
  </si>
  <si>
    <t>Poplatek za uložení, zemina a kamení, (skup.170504)</t>
  </si>
  <si>
    <t>stávající podkladní vrstvy kameniva : 86,05256+129,07884</t>
  </si>
  <si>
    <t>979999981R00</t>
  </si>
  <si>
    <t>Poplatek za recyklaci betonu kusovost do 1600 cm2, čistý (skup.170101)</t>
  </si>
  <si>
    <t>vybourané obrubníky : 23,298</t>
  </si>
  <si>
    <t>bouraná dlažba : 1,575</t>
  </si>
  <si>
    <t>žb zdi CO krytu, větrací šachty, dlaždice u CO krytu : 15,28742+0,5106</t>
  </si>
  <si>
    <t>979999995R00</t>
  </si>
  <si>
    <t>Poplatek za recyklaci asfaltu, kusovost do 1600 cm2, (skup.170302)</t>
  </si>
  <si>
    <t>170 302</t>
  </si>
  <si>
    <t>bourané asfaltové vrstvy : 86,05256</t>
  </si>
  <si>
    <t>962052211R00</t>
  </si>
  <si>
    <t>Bourání zdiva železobetonového nadzákladového</t>
  </si>
  <si>
    <t>odourání ŽB stěn CO krytu : 6,6*0,65*0,3*2</t>
  </si>
  <si>
    <t>odbourání větrací šachty : 0,9*0,9*(0,85+0,4)</t>
  </si>
  <si>
    <t>0,9*0,9*(1,5+0,4)</t>
  </si>
  <si>
    <t>963042819R00</t>
  </si>
  <si>
    <t>Bourání schodišťových stupňů betonových</t>
  </si>
  <si>
    <t>1,0*2</t>
  </si>
  <si>
    <t>767996802R00</t>
  </si>
  <si>
    <t>Demontáž atypických ocelových konstr. do 100 kg</t>
  </si>
  <si>
    <t>kg</t>
  </si>
  <si>
    <t>odstranění stávajícího roštu CO krytu : 100</t>
  </si>
  <si>
    <t>978059631R00</t>
  </si>
  <si>
    <t>Odsekání vnějších obkladů stěn nad 2 m2</t>
  </si>
  <si>
    <t>obklady zdí CO krytu a větracích šachet : 6,6*0,65*4</t>
  </si>
  <si>
    <t>0,3*0,65*4</t>
  </si>
  <si>
    <t>0,9*4*0,85</t>
  </si>
  <si>
    <t>0,9*4*1,5</t>
  </si>
  <si>
    <t>horní plochy : 6,6*0,3*2+0,9*0,9*2</t>
  </si>
  <si>
    <t>979951111R00</t>
  </si>
  <si>
    <t>Výkup kovů - železný šrot tl. do 4 mm</t>
  </si>
  <si>
    <t>Pro vyjádření výnosu ve prospěch zhotovitele je nutné jednotkovou cenu uvést se záporným znaménkem. (Získaná částka ponižuje náklad stavby.)</t>
  </si>
  <si>
    <t>demontované rošty CO krytu : 0,10</t>
  </si>
  <si>
    <t>113106121R00</t>
  </si>
  <si>
    <t>Rozebrání dlažeb z betonových dlaždic na sucho</t>
  </si>
  <si>
    <t>u CO krytu : 2,2*1,0+1,5*1,0</t>
  </si>
  <si>
    <t>122201101R00</t>
  </si>
  <si>
    <t>Odkopávky nezapažené v hor. 3 do 100 m3</t>
  </si>
  <si>
    <t>skladba I, skladba II, odkopávka hl. 0,18 m : (320,9158+45,174+9,0)*0,18</t>
  </si>
  <si>
    <t>skladba III, odkopávka hl. 0,25 m : 43,845*0,25</t>
  </si>
  <si>
    <t>167101101R00</t>
  </si>
  <si>
    <t>Nakládání výkopku z hor. 1 ÷ 4 v množství do 100 m3</t>
  </si>
  <si>
    <t>162701105R00</t>
  </si>
  <si>
    <t>Vodorovné přemístění výkopku z hor.1-4 do 10000 m</t>
  </si>
  <si>
    <t>199000002R00</t>
  </si>
  <si>
    <t>Poplatek za skládku horniny 1- 4, č. dle katal. odpadů 17 05 04</t>
  </si>
  <si>
    <t>181301103R00</t>
  </si>
  <si>
    <t>Rozprostření ornice, rovina, tl. 15-20 cm,do 500m2</t>
  </si>
  <si>
    <t>využití stávající ornice : 101,0+45,8+10,0</t>
  </si>
  <si>
    <t>311112130RT4</t>
  </si>
  <si>
    <t>Stěna z tvárnic ztraceného bednění, tl. 300 mm zalití tvárnic betonem C 25/30</t>
  </si>
  <si>
    <t>0,85*1,0</t>
  </si>
  <si>
    <t>311361821R00</t>
  </si>
  <si>
    <t>Výztuž nadzákladových zdí z betonářské oceli B500B (10 505)</t>
  </si>
  <si>
    <t>do ztraceného bednění : 0,020</t>
  </si>
  <si>
    <t>711150012RAB</t>
  </si>
  <si>
    <t xml:space="preserve">Izolace proti vodě přitavená, svislá, 1x 1x ALP, 1x asfaltový oxidovaný pás </t>
  </si>
  <si>
    <t>Součtová</t>
  </si>
  <si>
    <t>Agregovaná položka</t>
  </si>
  <si>
    <t>POL2_</t>
  </si>
  <si>
    <t>izolace stěny ze ztraceného bednění : 1,0</t>
  </si>
  <si>
    <t>175101201R00</t>
  </si>
  <si>
    <t>Obsyp objektu bez prohození sypaniny</t>
  </si>
  <si>
    <t>u CO krytu, využití stávající zeminy : 1,0</t>
  </si>
  <si>
    <t>185802112R00</t>
  </si>
  <si>
    <t>Hnojení kompostem nebo hnojem v rovině</t>
  </si>
  <si>
    <t>26,424</t>
  </si>
  <si>
    <t>180407111RT2</t>
  </si>
  <si>
    <t>Položení travního koberce včetně dodávky travního koberce</t>
  </si>
  <si>
    <t>184921093R00</t>
  </si>
  <si>
    <t>Mulčování rostlin tl. do 0,1 m rovina</t>
  </si>
  <si>
    <t>mulč okolo odpadkového koše, K1, okolo stromů, cca 4,0m2 : 4,0</t>
  </si>
  <si>
    <t>583324831R</t>
  </si>
  <si>
    <t xml:space="preserve">Kamenivo těžené 4/8 </t>
  </si>
  <si>
    <t>SPCM</t>
  </si>
  <si>
    <t>Specifikace</t>
  </si>
  <si>
    <t>POL3_</t>
  </si>
  <si>
    <t>mulč okolo odpadkového koše, K1, okolo stromů, cca 4,0m2 : 4,0*0,1*1,8</t>
  </si>
  <si>
    <t>R113106122R00</t>
  </si>
  <si>
    <t>Napojení na stávající dlažbu (doplnění podloží)</t>
  </si>
  <si>
    <t>215901101RT5</t>
  </si>
  <si>
    <t>Zhutnění podloží z hornin nesoudržných do 92% PS vibrační deskou</t>
  </si>
  <si>
    <t>skladba I, odměřeno z dwg : 320,9</t>
  </si>
  <si>
    <t>skladba II, odměřeno z dwg : 45,174+9,40</t>
  </si>
  <si>
    <t>skladba III, odměřeno z dwg : 43,8457</t>
  </si>
  <si>
    <t>273351215R00</t>
  </si>
  <si>
    <t>Bednění stěn desek - zřízení</t>
  </si>
  <si>
    <t>bednění okolo CO krytu : 8,0</t>
  </si>
  <si>
    <t>273351216R00</t>
  </si>
  <si>
    <t>Bednění stěn desek - odstranění</t>
  </si>
  <si>
    <t>Včetně očištění, vytřídění a uložení bednicího materiálu.</t>
  </si>
  <si>
    <t>451579977R00</t>
  </si>
  <si>
    <t xml:space="preserve">Příplatek za dalších 10 mm lože ze štěrkodrti </t>
  </si>
  <si>
    <t>skladba I : (320,9158+2,2)*2</t>
  </si>
  <si>
    <t>R417320035RA01</t>
  </si>
  <si>
    <t>Ztužující věnec železobetonový C 20/25,v. 170 mm, vč. bednění a odbednění</t>
  </si>
  <si>
    <t>dobetonávka vstupu do CO krytu : 2,2*2+1,0*1</t>
  </si>
  <si>
    <t>R417320036RA02</t>
  </si>
  <si>
    <t>Ztužující věnec železobetonový C 20/25, v. 220 mm, vč. bednění a odbednění</t>
  </si>
  <si>
    <t>dobetonávka vstupu do CO krytu : 1,0*1</t>
  </si>
  <si>
    <t>R430320110RA01</t>
  </si>
  <si>
    <t>Schodiště - blok/základ vč. bednění a odbednění, pro bednící tvárnice</t>
  </si>
  <si>
    <t>0,85*0,74*0,57/2</t>
  </si>
  <si>
    <t>R767995104R001</t>
  </si>
  <si>
    <t>Výroba a montáž + dodávka kov. atypických konstr. do 50 kg vč. povrchové úpravy</t>
  </si>
  <si>
    <t>pororošt : 40</t>
  </si>
  <si>
    <t>rám L profily + Jacklové profily : 45</t>
  </si>
  <si>
    <t>R561301119R00</t>
  </si>
  <si>
    <t>Stabilizace podkladu hydraul.pojivem tl. do 500 mm vč. dodávky hydraulického pojiva</t>
  </si>
  <si>
    <t>564831111RT2</t>
  </si>
  <si>
    <t>Podklad ze štěrkodrti po zhutnění tloušťky 10 cm štěrkodrť frakce 16-32 mm</t>
  </si>
  <si>
    <t>skladba III : 43,845</t>
  </si>
  <si>
    <t>564831111RT4</t>
  </si>
  <si>
    <t>Podklad ze štěrkodrti po zhutnění tloušťky 10 cm štěrkodrť frakce 0-63 mm</t>
  </si>
  <si>
    <t>564861111RT2</t>
  </si>
  <si>
    <t>Podklad ze štěrkodrti po zhutnění tloušťky 20 cm štěrkodrť frakce 16-32 mm</t>
  </si>
  <si>
    <t>skladba I : 320,9158+2,2</t>
  </si>
  <si>
    <t>skladba II : 45,174+9,4</t>
  </si>
  <si>
    <t>564861111RT4</t>
  </si>
  <si>
    <t>Podklad ze štěrkodrti po zhutnění tloušťky 20 cm štěrkodrť frakce 0-63 mm</t>
  </si>
  <si>
    <t>R581114118R00</t>
  </si>
  <si>
    <t>Kryt z betonu komunikací pro pěší tl.15 cm C30/37, kartáčovaný beton, odolný proti solím</t>
  </si>
  <si>
    <t>R581114118R001</t>
  </si>
  <si>
    <t>Kryt z betonu komunikací pro pěší příplatek za pohledovost</t>
  </si>
  <si>
    <t>R5622401941R00</t>
  </si>
  <si>
    <t xml:space="preserve">Příplatek za kropení betonové plochy - ochrana před vysoušením </t>
  </si>
  <si>
    <t>596811111R00</t>
  </si>
  <si>
    <t>Kladení dlaždic kom.pro pěší, lože z kameniva těž.</t>
  </si>
  <si>
    <t>R596811111R00</t>
  </si>
  <si>
    <t>Příplatek k montáži za použití speciální mechanizace pro kladení velkoformátové dlažby</t>
  </si>
  <si>
    <t>R599141111R00</t>
  </si>
  <si>
    <t>Vyplnění spár živičnou zálivkou</t>
  </si>
  <si>
    <t>10,51+3,905+1,5+29,9</t>
  </si>
  <si>
    <t>R596291113R00</t>
  </si>
  <si>
    <t xml:space="preserve">Řezání  dlažby tl. 80 mm </t>
  </si>
  <si>
    <t>10,51+2,45+3,4+2,15+0,65+14,1+0,6+0,45+5,39+14,715+10,5+1,65+1,38</t>
  </si>
  <si>
    <t>R592453330R</t>
  </si>
  <si>
    <t>Dlaždice betonová 800 x 800 x 80 mm, bílá</t>
  </si>
  <si>
    <t>skladba I : (320,9158+2,2)*1,05</t>
  </si>
  <si>
    <t>R599432111R00</t>
  </si>
  <si>
    <t>Spárování dlažby vč. dodávky spárovací štěrkopískové směsi (křemičitý písek)</t>
  </si>
  <si>
    <t>R5771101310R00</t>
  </si>
  <si>
    <t xml:space="preserve">Vyčištění  dlažby </t>
  </si>
  <si>
    <t>R632481211R00</t>
  </si>
  <si>
    <t>Výztuž ze skelných vláken do potěrů</t>
  </si>
  <si>
    <t>oka 40x40x1,1 mm</t>
  </si>
  <si>
    <t>R895941311RT2</t>
  </si>
  <si>
    <t>Přesun uliční vpusti včetně dodávky dílců pro uliční vpusti TBV</t>
  </si>
  <si>
    <t>kus</t>
  </si>
  <si>
    <t>631317115R00</t>
  </si>
  <si>
    <t>Řezání dilatační spáry hl. 0-150 mm, beton prostý</t>
  </si>
  <si>
    <t>dilatační spáry : 13,5</t>
  </si>
  <si>
    <t>R919721211R00</t>
  </si>
  <si>
    <t>Dilatační spáry vkládané vyplněné PUR tmelem</t>
  </si>
  <si>
    <t>R91-1</t>
  </si>
  <si>
    <t>D+M cortenového obrubníku vč. lože</t>
  </si>
  <si>
    <t>v místech okolo stromů : 25,0</t>
  </si>
  <si>
    <t>R917712111RT5</t>
  </si>
  <si>
    <t>Osazení ležat. obrub. bet., lože z kamen. včetně obrubníku 100/200/1000</t>
  </si>
  <si>
    <t>osově á 500 mm, skladba III : 85,0</t>
  </si>
  <si>
    <t>R917862111RT51</t>
  </si>
  <si>
    <t>Osazení stojatého obrubníku betonového, do maltového lože včetně obrubníku 100/200 mm</t>
  </si>
  <si>
    <t>okolo CO okrytu : (2,2+1,2)*2</t>
  </si>
  <si>
    <t>R917862111RT5</t>
  </si>
  <si>
    <t>Osazení stojatého obrubníku betonového, do lože z betonu C 8/10 včetně obrubníku 200x100 mm</t>
  </si>
  <si>
    <t>7,2+5,445+7,23+6,8+3,905+6,365+9,52+19,92+11,3+2,575+7,5</t>
  </si>
  <si>
    <t>R919794441R00</t>
  </si>
  <si>
    <t>Úprava ploch - napojení na stávající komunikaci (asfalt)</t>
  </si>
  <si>
    <t>odměřeno z dwg, napojení stávajícíc asfaltové a nové betonové komunikace : 9,0</t>
  </si>
  <si>
    <t>998223011R00</t>
  </si>
  <si>
    <t>Přesun hmot, pozemní komunikace, kryt dlážděný</t>
  </si>
  <si>
    <t>Přesun hmot</t>
  </si>
  <si>
    <t>POL7_</t>
  </si>
  <si>
    <t>R998223095R00</t>
  </si>
  <si>
    <t>Přesun hmot, komunik. dlážděné, příplatek za manipulaci s materiálem na meziskládce</t>
  </si>
  <si>
    <t>713191100RT9</t>
  </si>
  <si>
    <t>Položení separační fólie včetně dodávky PE fólie</t>
  </si>
  <si>
    <t>998713101R00</t>
  </si>
  <si>
    <t>Přesun hmot pro izolace tepelné, výšky do 6 m</t>
  </si>
  <si>
    <t>762431225RT2</t>
  </si>
  <si>
    <t>Montáž obložení stěn OSB deskami  včetně dodávky OSB desky tl. 10 mm</t>
  </si>
  <si>
    <t>ochrana stávajících výloh, fasád : 55,0</t>
  </si>
  <si>
    <t>R762431225R00</t>
  </si>
  <si>
    <t xml:space="preserve">Demontáž obložení stěn OSB deskami </t>
  </si>
  <si>
    <t>998762102R00</t>
  </si>
  <si>
    <t>Přesun hmot pro tesařské konstrukce, výšky do 12 m</t>
  </si>
  <si>
    <t>766441111R00</t>
  </si>
  <si>
    <t>Položení podlahy teras z prken, na podkladní rošt</t>
  </si>
  <si>
    <t>včetně položení podkladního roštu do štěrkového lože, nebo na rovný pevný povrch, položení palubek a upevnění nerezovými šrouby skrytým spojem. Bez povrchové úpravy nátěrem.</t>
  </si>
  <si>
    <t>skladba III, odměřeno z dwg : 43,845</t>
  </si>
  <si>
    <t>283281454R</t>
  </si>
  <si>
    <t>Terč plastový kónický pro kladení dlažby d = 147 mm</t>
  </si>
  <si>
    <t>611981812R</t>
  </si>
  <si>
    <t>Prkno terasové dřevěné Massaranduba jm/hl 21 x 145 mm</t>
  </si>
  <si>
    <t>skladba III, odměřeno z dwg : 43,845*1,1</t>
  </si>
  <si>
    <t>611981896R</t>
  </si>
  <si>
    <t>Hranolek pod terasy exotické dřevo 45 x 70 mm, dvoustranná drážka</t>
  </si>
  <si>
    <t>skladba III : 85,0</t>
  </si>
  <si>
    <t>998766101R00</t>
  </si>
  <si>
    <t>Přesun hmot pro truhlářské konstr., výšky do 6 m</t>
  </si>
  <si>
    <t>776972328R00</t>
  </si>
  <si>
    <t>Rohož z Al profilů standard tl. 28/18 mm</t>
  </si>
  <si>
    <t>776976345R00</t>
  </si>
  <si>
    <t>Náběhový rám Al široký šířky 45 mm</t>
  </si>
  <si>
    <t xml:space="preserve">m     </t>
  </si>
  <si>
    <t>R776976101R00</t>
  </si>
  <si>
    <t>Rám pro zapuštění z nerez profilů L</t>
  </si>
  <si>
    <t>998776101R00</t>
  </si>
  <si>
    <t>Přesun hmot pro podlahy povlakové, výšky do 6 m</t>
  </si>
  <si>
    <t>783711101R00</t>
  </si>
  <si>
    <t>Nátěr olejový tesařských konstrukcí, napuštění</t>
  </si>
  <si>
    <t>R799-1</t>
  </si>
  <si>
    <t>Pozn. 2 - Zajištění stability fasády</t>
  </si>
  <si>
    <t>Pozn. 2 - viz. výkres D1</t>
  </si>
  <si>
    <t>- Zajistit stabilitu fasády (podbetonování, nové kotvení)</t>
  </si>
  <si>
    <t>R799-2</t>
  </si>
  <si>
    <t>Pozn. 3 - oprava soklové části fasády - doplnění kamenného obkladu</t>
  </si>
  <si>
    <t>R799-K1</t>
  </si>
  <si>
    <t>K1 - odpadkový koš násobný, kovová konstrukce, odstín antracit, tříděný odpad, pejskaři vč. založení (betonová patka) a kotvení</t>
  </si>
  <si>
    <t>R799-K2</t>
  </si>
  <si>
    <t>K2 - odpadkový koš jednoduchý, kovová konstrukce, odstín antracit, směsný odpad vč. založení (betonová patka) a kotvení</t>
  </si>
  <si>
    <t>R220110901R00</t>
  </si>
  <si>
    <t>Výměna lampy - demontáž + dodávka a montáž nové lampy, pozn.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</si>
</sst>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D28" sqref="D28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7" zoomScaleNormal="100" zoomScaleSheetLayoutView="75" workbookViewId="0">
      <selection activeCell="D2" sqref="D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/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SUMIF(F51:F72,A16,I51:I72)+SUMIF(F51:F72,"PSU",I51:I72)</f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SUMIF(F51:F72,A17,I51:I72)</f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SUMIF(F51:F72,A18,I51:I72)</f>
        <v>0</v>
      </c>
      <c r="J18" s="85"/>
    </row>
    <row r="19" spans="1:10" ht="23.25" customHeight="1" x14ac:dyDescent="0.25">
      <c r="A19" s="194" t="s">
        <v>102</v>
      </c>
      <c r="B19" s="38" t="s">
        <v>29</v>
      </c>
      <c r="C19" s="62"/>
      <c r="D19" s="63"/>
      <c r="E19" s="83"/>
      <c r="F19" s="84"/>
      <c r="G19" s="83"/>
      <c r="H19" s="84"/>
      <c r="I19" s="83">
        <f>SUMIF(F51:F72,A19,I51:I72)</f>
        <v>0</v>
      </c>
      <c r="J19" s="85"/>
    </row>
    <row r="20" spans="1:10" ht="23.25" customHeight="1" x14ac:dyDescent="0.25">
      <c r="A20" s="194" t="s">
        <v>101</v>
      </c>
      <c r="B20" s="38" t="s">
        <v>30</v>
      </c>
      <c r="C20" s="62"/>
      <c r="D20" s="63"/>
      <c r="E20" s="83"/>
      <c r="F20" s="84"/>
      <c r="G20" s="83"/>
      <c r="H20" s="84"/>
      <c r="I20" s="83">
        <f>SUMIF(F51:F72,A20,I51:I72)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45</v>
      </c>
      <c r="C39" s="145"/>
      <c r="D39" s="145"/>
      <c r="E39" s="145"/>
      <c r="F39" s="146">
        <f>'SO 03 00 Pol'!AE25+'SO 03 01 Pol'!AE75+'SO 03 02 Pol'!AE148</f>
        <v>0</v>
      </c>
      <c r="G39" s="147">
        <f>'SO 03 00 Pol'!AF25+'SO 03 01 Pol'!AF75+'SO 03 02 Pol'!AF148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5">
      <c r="A40" s="134">
        <v>2</v>
      </c>
      <c r="B40" s="150" t="s">
        <v>46</v>
      </c>
      <c r="C40" s="151" t="s">
        <v>47</v>
      </c>
      <c r="D40" s="151"/>
      <c r="E40" s="151"/>
      <c r="F40" s="152">
        <f>'SO 03 00 Pol'!AE25+'SO 03 01 Pol'!AE75+'SO 03 02 Pol'!AE148</f>
        <v>0</v>
      </c>
      <c r="G40" s="153">
        <f>'SO 03 00 Pol'!AF25+'SO 03 01 Pol'!AF75+'SO 03 02 Pol'!AF148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34">
        <v>3</v>
      </c>
      <c r="B41" s="155" t="s">
        <v>48</v>
      </c>
      <c r="C41" s="145" t="s">
        <v>49</v>
      </c>
      <c r="D41" s="145"/>
      <c r="E41" s="145"/>
      <c r="F41" s="156">
        <f>'SO 03 00 Pol'!AE25</f>
        <v>0</v>
      </c>
      <c r="G41" s="148">
        <f>'SO 03 00 Pol'!AF25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5">
      <c r="A42" s="134">
        <v>3</v>
      </c>
      <c r="B42" s="155" t="s">
        <v>50</v>
      </c>
      <c r="C42" s="145" t="s">
        <v>51</v>
      </c>
      <c r="D42" s="145"/>
      <c r="E42" s="145"/>
      <c r="F42" s="156">
        <f>'SO 03 01 Pol'!AE75</f>
        <v>0</v>
      </c>
      <c r="G42" s="148">
        <f>'SO 03 01 Pol'!AF75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5">
      <c r="A43" s="134">
        <v>3</v>
      </c>
      <c r="B43" s="155" t="s">
        <v>52</v>
      </c>
      <c r="C43" s="145" t="s">
        <v>53</v>
      </c>
      <c r="D43" s="145"/>
      <c r="E43" s="145"/>
      <c r="F43" s="156">
        <f>'SO 03 02 Pol'!AE148</f>
        <v>0</v>
      </c>
      <c r="G43" s="148">
        <f>'SO 03 02 Pol'!AF148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5">
      <c r="A44" s="134"/>
      <c r="B44" s="157" t="s">
        <v>54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3" t="s">
        <v>56</v>
      </c>
    </row>
    <row r="50" spans="1:10" ht="25.5" customHeight="1" x14ac:dyDescent="0.25">
      <c r="A50" s="175"/>
      <c r="B50" s="178" t="s">
        <v>18</v>
      </c>
      <c r="C50" s="178" t="s">
        <v>6</v>
      </c>
      <c r="D50" s="179"/>
      <c r="E50" s="179"/>
      <c r="F50" s="180" t="s">
        <v>57</v>
      </c>
      <c r="G50" s="180"/>
      <c r="H50" s="180"/>
      <c r="I50" s="180" t="s">
        <v>31</v>
      </c>
      <c r="J50" s="180" t="s">
        <v>0</v>
      </c>
    </row>
    <row r="51" spans="1:10" ht="36.75" customHeight="1" x14ac:dyDescent="0.25">
      <c r="A51" s="176"/>
      <c r="B51" s="181" t="s">
        <v>58</v>
      </c>
      <c r="C51" s="182" t="s">
        <v>59</v>
      </c>
      <c r="D51" s="183"/>
      <c r="E51" s="183"/>
      <c r="F51" s="190" t="s">
        <v>26</v>
      </c>
      <c r="G51" s="191"/>
      <c r="H51" s="191"/>
      <c r="I51" s="191">
        <f>'SO 03 01 Pol'!G8+'SO 03 01 Pol'!G71+'SO 03 02 Pol'!G8+'SO 03 02 Pol'!G25</f>
        <v>0</v>
      </c>
      <c r="J51" s="187" t="str">
        <f>IF(I73=0,"",I51/I73*100)</f>
        <v/>
      </c>
    </row>
    <row r="52" spans="1:10" ht="36.75" customHeight="1" x14ac:dyDescent="0.25">
      <c r="A52" s="176"/>
      <c r="B52" s="181" t="s">
        <v>60</v>
      </c>
      <c r="C52" s="182" t="s">
        <v>61</v>
      </c>
      <c r="D52" s="183"/>
      <c r="E52" s="183"/>
      <c r="F52" s="190" t="s">
        <v>26</v>
      </c>
      <c r="G52" s="191"/>
      <c r="H52" s="191"/>
      <c r="I52" s="191">
        <f>'SO 03 02 Pol'!G36</f>
        <v>0</v>
      </c>
      <c r="J52" s="187" t="str">
        <f>IF(I73=0,"",I52/I73*100)</f>
        <v/>
      </c>
    </row>
    <row r="53" spans="1:10" ht="36.75" customHeight="1" x14ac:dyDescent="0.25">
      <c r="A53" s="176"/>
      <c r="B53" s="181" t="s">
        <v>62</v>
      </c>
      <c r="C53" s="182" t="s">
        <v>63</v>
      </c>
      <c r="D53" s="183"/>
      <c r="E53" s="183"/>
      <c r="F53" s="190" t="s">
        <v>26</v>
      </c>
      <c r="G53" s="191"/>
      <c r="H53" s="191"/>
      <c r="I53" s="191">
        <f>'SO 03 02 Pol'!G17</f>
        <v>0</v>
      </c>
      <c r="J53" s="187" t="str">
        <f>IF(I73=0,"",I53/I73*100)</f>
        <v/>
      </c>
    </row>
    <row r="54" spans="1:10" ht="36.75" customHeight="1" x14ac:dyDescent="0.25">
      <c r="A54" s="176"/>
      <c r="B54" s="181" t="s">
        <v>64</v>
      </c>
      <c r="C54" s="182" t="s">
        <v>65</v>
      </c>
      <c r="D54" s="183"/>
      <c r="E54" s="183"/>
      <c r="F54" s="190" t="s">
        <v>26</v>
      </c>
      <c r="G54" s="191"/>
      <c r="H54" s="191"/>
      <c r="I54" s="191">
        <f>'SO 03 02 Pol'!G46</f>
        <v>0</v>
      </c>
      <c r="J54" s="187" t="str">
        <f>IF(I73=0,"",I54/I73*100)</f>
        <v/>
      </c>
    </row>
    <row r="55" spans="1:10" ht="36.75" customHeight="1" x14ac:dyDescent="0.25">
      <c r="A55" s="176"/>
      <c r="B55" s="181" t="s">
        <v>66</v>
      </c>
      <c r="C55" s="182" t="s">
        <v>67</v>
      </c>
      <c r="D55" s="183"/>
      <c r="E55" s="183"/>
      <c r="F55" s="190" t="s">
        <v>26</v>
      </c>
      <c r="G55" s="191"/>
      <c r="H55" s="191"/>
      <c r="I55" s="191">
        <f>'SO 03 02 Pol'!G59</f>
        <v>0</v>
      </c>
      <c r="J55" s="187" t="str">
        <f>IF(I73=0,"",I55/I73*100)</f>
        <v/>
      </c>
    </row>
    <row r="56" spans="1:10" ht="36.75" customHeight="1" x14ac:dyDescent="0.25">
      <c r="A56" s="176"/>
      <c r="B56" s="181" t="s">
        <v>68</v>
      </c>
      <c r="C56" s="182" t="s">
        <v>69</v>
      </c>
      <c r="D56" s="183"/>
      <c r="E56" s="183"/>
      <c r="F56" s="190" t="s">
        <v>26</v>
      </c>
      <c r="G56" s="191"/>
      <c r="H56" s="191"/>
      <c r="I56" s="191">
        <f>'SO 03 02 Pol'!G86</f>
        <v>0</v>
      </c>
      <c r="J56" s="187" t="str">
        <f>IF(I73=0,"",I56/I73*100)</f>
        <v/>
      </c>
    </row>
    <row r="57" spans="1:10" ht="36.75" customHeight="1" x14ac:dyDescent="0.25">
      <c r="A57" s="176"/>
      <c r="B57" s="181" t="s">
        <v>70</v>
      </c>
      <c r="C57" s="182" t="s">
        <v>71</v>
      </c>
      <c r="D57" s="183"/>
      <c r="E57" s="183"/>
      <c r="F57" s="190" t="s">
        <v>26</v>
      </c>
      <c r="G57" s="191"/>
      <c r="H57" s="191"/>
      <c r="I57" s="191">
        <f>'SO 03 02 Pol'!G90</f>
        <v>0</v>
      </c>
      <c r="J57" s="187" t="str">
        <f>IF(I73=0,"",I57/I73*100)</f>
        <v/>
      </c>
    </row>
    <row r="58" spans="1:10" ht="36.75" customHeight="1" x14ac:dyDescent="0.25">
      <c r="A58" s="176"/>
      <c r="B58" s="181" t="s">
        <v>72</v>
      </c>
      <c r="C58" s="182" t="s">
        <v>73</v>
      </c>
      <c r="D58" s="183"/>
      <c r="E58" s="183"/>
      <c r="F58" s="190" t="s">
        <v>26</v>
      </c>
      <c r="G58" s="191"/>
      <c r="H58" s="191"/>
      <c r="I58" s="191">
        <f>'SO 03 01 Pol'!G31+'SO 03 02 Pol'!G92</f>
        <v>0</v>
      </c>
      <c r="J58" s="187" t="str">
        <f>IF(I73=0,"",I58/I73*100)</f>
        <v/>
      </c>
    </row>
    <row r="59" spans="1:10" ht="36.75" customHeight="1" x14ac:dyDescent="0.25">
      <c r="A59" s="176"/>
      <c r="B59" s="181" t="s">
        <v>74</v>
      </c>
      <c r="C59" s="182" t="s">
        <v>75</v>
      </c>
      <c r="D59" s="183"/>
      <c r="E59" s="183"/>
      <c r="F59" s="190" t="s">
        <v>26</v>
      </c>
      <c r="G59" s="191"/>
      <c r="H59" s="191"/>
      <c r="I59" s="191">
        <f>'SO 03 01 Pol'!G33</f>
        <v>0</v>
      </c>
      <c r="J59" s="187" t="str">
        <f>IF(I73=0,"",I59/I73*100)</f>
        <v/>
      </c>
    </row>
    <row r="60" spans="1:10" ht="36.75" customHeight="1" x14ac:dyDescent="0.25">
      <c r="A60" s="176"/>
      <c r="B60" s="181" t="s">
        <v>76</v>
      </c>
      <c r="C60" s="182" t="s">
        <v>77</v>
      </c>
      <c r="D60" s="183"/>
      <c r="E60" s="183"/>
      <c r="F60" s="190" t="s">
        <v>26</v>
      </c>
      <c r="G60" s="191"/>
      <c r="H60" s="191"/>
      <c r="I60" s="191">
        <f>'SO 03 01 Pol'!G50+'SO 03 01 Pol'!G60</f>
        <v>0</v>
      </c>
      <c r="J60" s="187" t="str">
        <f>IF(I73=0,"",I60/I73*100)</f>
        <v/>
      </c>
    </row>
    <row r="61" spans="1:10" ht="36.75" customHeight="1" x14ac:dyDescent="0.25">
      <c r="A61" s="176"/>
      <c r="B61" s="181" t="s">
        <v>78</v>
      </c>
      <c r="C61" s="182" t="s">
        <v>79</v>
      </c>
      <c r="D61" s="183"/>
      <c r="E61" s="183"/>
      <c r="F61" s="190" t="s">
        <v>26</v>
      </c>
      <c r="G61" s="191"/>
      <c r="H61" s="191"/>
      <c r="I61" s="191">
        <f>'SO 03 02 Pol'!G107</f>
        <v>0</v>
      </c>
      <c r="J61" s="187" t="str">
        <f>IF(I73=0,"",I61/I73*100)</f>
        <v/>
      </c>
    </row>
    <row r="62" spans="1:10" ht="36.75" customHeight="1" x14ac:dyDescent="0.25">
      <c r="A62" s="176"/>
      <c r="B62" s="181" t="s">
        <v>80</v>
      </c>
      <c r="C62" s="182" t="s">
        <v>81</v>
      </c>
      <c r="D62" s="183"/>
      <c r="E62" s="183"/>
      <c r="F62" s="190" t="s">
        <v>27</v>
      </c>
      <c r="G62" s="191"/>
      <c r="H62" s="191"/>
      <c r="I62" s="191">
        <f>'SO 03 02 Pol'!G22</f>
        <v>0</v>
      </c>
      <c r="J62" s="187" t="str">
        <f>IF(I73=0,"",I62/I73*100)</f>
        <v/>
      </c>
    </row>
    <row r="63" spans="1:10" ht="36.75" customHeight="1" x14ac:dyDescent="0.25">
      <c r="A63" s="176"/>
      <c r="B63" s="181" t="s">
        <v>82</v>
      </c>
      <c r="C63" s="182" t="s">
        <v>83</v>
      </c>
      <c r="D63" s="183"/>
      <c r="E63" s="183"/>
      <c r="F63" s="190" t="s">
        <v>27</v>
      </c>
      <c r="G63" s="191"/>
      <c r="H63" s="191"/>
      <c r="I63" s="191">
        <f>'SO 03 02 Pol'!G110</f>
        <v>0</v>
      </c>
      <c r="J63" s="187" t="str">
        <f>IF(I73=0,"",I63/I73*100)</f>
        <v/>
      </c>
    </row>
    <row r="64" spans="1:10" ht="36.75" customHeight="1" x14ac:dyDescent="0.25">
      <c r="A64" s="176"/>
      <c r="B64" s="181" t="s">
        <v>84</v>
      </c>
      <c r="C64" s="182" t="s">
        <v>85</v>
      </c>
      <c r="D64" s="183"/>
      <c r="E64" s="183"/>
      <c r="F64" s="190" t="s">
        <v>27</v>
      </c>
      <c r="G64" s="191"/>
      <c r="H64" s="191"/>
      <c r="I64" s="191">
        <f>'SO 03 02 Pol'!G114</f>
        <v>0</v>
      </c>
      <c r="J64" s="187" t="str">
        <f>IF(I73=0,"",I64/I73*100)</f>
        <v/>
      </c>
    </row>
    <row r="65" spans="1:10" ht="36.75" customHeight="1" x14ac:dyDescent="0.25">
      <c r="A65" s="176"/>
      <c r="B65" s="181" t="s">
        <v>86</v>
      </c>
      <c r="C65" s="182" t="s">
        <v>87</v>
      </c>
      <c r="D65" s="183"/>
      <c r="E65" s="183"/>
      <c r="F65" s="190" t="s">
        <v>27</v>
      </c>
      <c r="G65" s="191"/>
      <c r="H65" s="191"/>
      <c r="I65" s="191">
        <f>'SO 03 02 Pol'!G120</f>
        <v>0</v>
      </c>
      <c r="J65" s="187" t="str">
        <f>IF(I73=0,"",I65/I73*100)</f>
        <v/>
      </c>
    </row>
    <row r="66" spans="1:10" ht="36.75" customHeight="1" x14ac:dyDescent="0.25">
      <c r="A66" s="176"/>
      <c r="B66" s="181" t="s">
        <v>88</v>
      </c>
      <c r="C66" s="182" t="s">
        <v>89</v>
      </c>
      <c r="D66" s="183"/>
      <c r="E66" s="183"/>
      <c r="F66" s="190" t="s">
        <v>27</v>
      </c>
      <c r="G66" s="191"/>
      <c r="H66" s="191"/>
      <c r="I66" s="191">
        <f>'SO 03 01 Pol'!G57+'SO 03 02 Pol'!G55</f>
        <v>0</v>
      </c>
      <c r="J66" s="187" t="str">
        <f>IF(I73=0,"",I66/I73*100)</f>
        <v/>
      </c>
    </row>
    <row r="67" spans="1:10" ht="36.75" customHeight="1" x14ac:dyDescent="0.25">
      <c r="A67" s="176"/>
      <c r="B67" s="181" t="s">
        <v>90</v>
      </c>
      <c r="C67" s="182" t="s">
        <v>91</v>
      </c>
      <c r="D67" s="183"/>
      <c r="E67" s="183"/>
      <c r="F67" s="190" t="s">
        <v>27</v>
      </c>
      <c r="G67" s="191"/>
      <c r="H67" s="191"/>
      <c r="I67" s="191">
        <f>'SO 03 02 Pol'!G130</f>
        <v>0</v>
      </c>
      <c r="J67" s="187" t="str">
        <f>IF(I73=0,"",I67/I73*100)</f>
        <v/>
      </c>
    </row>
    <row r="68" spans="1:10" ht="36.75" customHeight="1" x14ac:dyDescent="0.25">
      <c r="A68" s="176"/>
      <c r="B68" s="181" t="s">
        <v>92</v>
      </c>
      <c r="C68" s="182" t="s">
        <v>93</v>
      </c>
      <c r="D68" s="183"/>
      <c r="E68" s="183"/>
      <c r="F68" s="190" t="s">
        <v>27</v>
      </c>
      <c r="G68" s="191"/>
      <c r="H68" s="191"/>
      <c r="I68" s="191">
        <f>'SO 03 02 Pol'!G135</f>
        <v>0</v>
      </c>
      <c r="J68" s="187" t="str">
        <f>IF(I73=0,"",I68/I73*100)</f>
        <v/>
      </c>
    </row>
    <row r="69" spans="1:10" ht="36.75" customHeight="1" x14ac:dyDescent="0.25">
      <c r="A69" s="176"/>
      <c r="B69" s="181" t="s">
        <v>94</v>
      </c>
      <c r="C69" s="182" t="s">
        <v>95</v>
      </c>
      <c r="D69" s="183"/>
      <c r="E69" s="183"/>
      <c r="F69" s="190" t="s">
        <v>27</v>
      </c>
      <c r="G69" s="191"/>
      <c r="H69" s="191"/>
      <c r="I69" s="191">
        <f>'SO 03 02 Pol'!G138</f>
        <v>0</v>
      </c>
      <c r="J69" s="187" t="str">
        <f>IF(I73=0,"",I69/I73*100)</f>
        <v/>
      </c>
    </row>
    <row r="70" spans="1:10" ht="36.75" customHeight="1" x14ac:dyDescent="0.25">
      <c r="A70" s="176"/>
      <c r="B70" s="181" t="s">
        <v>96</v>
      </c>
      <c r="C70" s="182" t="s">
        <v>97</v>
      </c>
      <c r="D70" s="183"/>
      <c r="E70" s="183"/>
      <c r="F70" s="190" t="s">
        <v>28</v>
      </c>
      <c r="G70" s="191"/>
      <c r="H70" s="191"/>
      <c r="I70" s="191">
        <f>'SO 03 02 Pol'!G145</f>
        <v>0</v>
      </c>
      <c r="J70" s="187" t="str">
        <f>IF(I73=0,"",I70/I73*100)</f>
        <v/>
      </c>
    </row>
    <row r="71" spans="1:10" ht="36.75" customHeight="1" x14ac:dyDescent="0.25">
      <c r="A71" s="176"/>
      <c r="B71" s="181" t="s">
        <v>98</v>
      </c>
      <c r="C71" s="182" t="s">
        <v>99</v>
      </c>
      <c r="D71" s="183"/>
      <c r="E71" s="183"/>
      <c r="F71" s="190" t="s">
        <v>100</v>
      </c>
      <c r="G71" s="191"/>
      <c r="H71" s="191"/>
      <c r="I71" s="191">
        <f>'SO 03 01 Pol'!G36+'SO 03 01 Pol'!G67</f>
        <v>0</v>
      </c>
      <c r="J71" s="187" t="str">
        <f>IF(I73=0,"",I71/I73*100)</f>
        <v/>
      </c>
    </row>
    <row r="72" spans="1:10" ht="36.75" customHeight="1" x14ac:dyDescent="0.25">
      <c r="A72" s="176"/>
      <c r="B72" s="181" t="s">
        <v>101</v>
      </c>
      <c r="C72" s="182" t="s">
        <v>30</v>
      </c>
      <c r="D72" s="183"/>
      <c r="E72" s="183"/>
      <c r="F72" s="190" t="s">
        <v>101</v>
      </c>
      <c r="G72" s="191"/>
      <c r="H72" s="191"/>
      <c r="I72" s="191">
        <f>'SO 03 00 Pol'!G8</f>
        <v>0</v>
      </c>
      <c r="J72" s="187" t="str">
        <f>IF(I73=0,"",I72/I73*100)</f>
        <v/>
      </c>
    </row>
    <row r="73" spans="1:10" ht="25.5" customHeight="1" x14ac:dyDescent="0.25">
      <c r="A73" s="177"/>
      <c r="B73" s="184" t="s">
        <v>1</v>
      </c>
      <c r="C73" s="185"/>
      <c r="D73" s="186"/>
      <c r="E73" s="186"/>
      <c r="F73" s="192"/>
      <c r="G73" s="193"/>
      <c r="H73" s="193"/>
      <c r="I73" s="193">
        <f>SUM(I51:I72)</f>
        <v>0</v>
      </c>
      <c r="J73" s="188">
        <f>SUM(J51:J72)</f>
        <v>0</v>
      </c>
    </row>
    <row r="74" spans="1:10" x14ac:dyDescent="0.25">
      <c r="F74" s="133"/>
      <c r="G74" s="133"/>
      <c r="H74" s="133"/>
      <c r="I74" s="133"/>
      <c r="J74" s="189"/>
    </row>
    <row r="75" spans="1:10" x14ac:dyDescent="0.25">
      <c r="F75" s="133"/>
      <c r="G75" s="133"/>
      <c r="H75" s="133"/>
      <c r="I75" s="133"/>
      <c r="J75" s="189"/>
    </row>
    <row r="76" spans="1:10" x14ac:dyDescent="0.25">
      <c r="F76" s="133"/>
      <c r="G76" s="133"/>
      <c r="H76" s="133"/>
      <c r="I76" s="133"/>
      <c r="J76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2A735-DD3B-45AA-BE44-B6154058ECE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103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104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104</v>
      </c>
      <c r="AG3" t="s">
        <v>105</v>
      </c>
    </row>
    <row r="4" spans="1:60" ht="25.05" customHeight="1" x14ac:dyDescent="0.25">
      <c r="A4" s="200" t="s">
        <v>10</v>
      </c>
      <c r="B4" s="201" t="s">
        <v>48</v>
      </c>
      <c r="C4" s="202" t="s">
        <v>49</v>
      </c>
      <c r="D4" s="203"/>
      <c r="E4" s="203"/>
      <c r="F4" s="203"/>
      <c r="G4" s="204"/>
      <c r="AG4" t="s">
        <v>106</v>
      </c>
    </row>
    <row r="5" spans="1:60" x14ac:dyDescent="0.25">
      <c r="D5" s="10"/>
    </row>
    <row r="6" spans="1:60" ht="39.6" x14ac:dyDescent="0.25">
      <c r="A6" s="206" t="s">
        <v>107</v>
      </c>
      <c r="B6" s="208" t="s">
        <v>108</v>
      </c>
      <c r="C6" s="208" t="s">
        <v>109</v>
      </c>
      <c r="D6" s="207" t="s">
        <v>110</v>
      </c>
      <c r="E6" s="206" t="s">
        <v>111</v>
      </c>
      <c r="F6" s="205" t="s">
        <v>112</v>
      </c>
      <c r="G6" s="206" t="s">
        <v>31</v>
      </c>
      <c r="H6" s="209" t="s">
        <v>32</v>
      </c>
      <c r="I6" s="209" t="s">
        <v>113</v>
      </c>
      <c r="J6" s="209" t="s">
        <v>33</v>
      </c>
      <c r="K6" s="209" t="s">
        <v>114</v>
      </c>
      <c r="L6" s="209" t="s">
        <v>115</v>
      </c>
      <c r="M6" s="209" t="s">
        <v>116</v>
      </c>
      <c r="N6" s="209" t="s">
        <v>117</v>
      </c>
      <c r="O6" s="209" t="s">
        <v>118</v>
      </c>
      <c r="P6" s="209" t="s">
        <v>119</v>
      </c>
      <c r="Q6" s="209" t="s">
        <v>120</v>
      </c>
      <c r="R6" s="209" t="s">
        <v>121</v>
      </c>
      <c r="S6" s="209" t="s">
        <v>122</v>
      </c>
      <c r="T6" s="209" t="s">
        <v>123</v>
      </c>
      <c r="U6" s="209" t="s">
        <v>124</v>
      </c>
      <c r="V6" s="209" t="s">
        <v>125</v>
      </c>
      <c r="W6" s="209" t="s">
        <v>126</v>
      </c>
      <c r="X6" s="209" t="s">
        <v>127</v>
      </c>
      <c r="Y6" s="209" t="s">
        <v>128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129</v>
      </c>
      <c r="B8" s="233" t="s">
        <v>101</v>
      </c>
      <c r="C8" s="255" t="s">
        <v>30</v>
      </c>
      <c r="D8" s="234"/>
      <c r="E8" s="235"/>
      <c r="F8" s="236"/>
      <c r="G8" s="236">
        <f>SUMIF(AG9:AG23,"&lt;&gt;NOR",G9:G23)</f>
        <v>0</v>
      </c>
      <c r="H8" s="236"/>
      <c r="I8" s="236">
        <f>SUM(I9:I23)</f>
        <v>0</v>
      </c>
      <c r="J8" s="236"/>
      <c r="K8" s="236">
        <f>SUM(K9:K23)</f>
        <v>0</v>
      </c>
      <c r="L8" s="236"/>
      <c r="M8" s="236">
        <f>SUM(M9:M23)</f>
        <v>0</v>
      </c>
      <c r="N8" s="235"/>
      <c r="O8" s="235">
        <f>SUM(O9:O23)</f>
        <v>0</v>
      </c>
      <c r="P8" s="235"/>
      <c r="Q8" s="235">
        <f>SUM(Q9:Q23)</f>
        <v>0</v>
      </c>
      <c r="R8" s="236"/>
      <c r="S8" s="236"/>
      <c r="T8" s="237"/>
      <c r="U8" s="231"/>
      <c r="V8" s="231">
        <f>SUM(V9:V23)</f>
        <v>0</v>
      </c>
      <c r="W8" s="231"/>
      <c r="X8" s="231"/>
      <c r="Y8" s="231"/>
      <c r="AG8" t="s">
        <v>130</v>
      </c>
    </row>
    <row r="9" spans="1:60" outlineLevel="1" x14ac:dyDescent="0.25">
      <c r="A9" s="246">
        <v>1</v>
      </c>
      <c r="B9" s="247" t="s">
        <v>131</v>
      </c>
      <c r="C9" s="256" t="s">
        <v>132</v>
      </c>
      <c r="D9" s="248" t="s">
        <v>133</v>
      </c>
      <c r="E9" s="249">
        <v>1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134</v>
      </c>
      <c r="T9" s="252" t="s">
        <v>135</v>
      </c>
      <c r="U9" s="230">
        <v>0</v>
      </c>
      <c r="V9" s="230">
        <f>ROUND(E9*U9,2)</f>
        <v>0</v>
      </c>
      <c r="W9" s="230"/>
      <c r="X9" s="230" t="s">
        <v>136</v>
      </c>
      <c r="Y9" s="230" t="s">
        <v>137</v>
      </c>
      <c r="Z9" s="210"/>
      <c r="AA9" s="210"/>
      <c r="AB9" s="210"/>
      <c r="AC9" s="210"/>
      <c r="AD9" s="210"/>
      <c r="AE9" s="210"/>
      <c r="AF9" s="210"/>
      <c r="AG9" s="210" t="s">
        <v>138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5">
      <c r="A10" s="239">
        <v>2</v>
      </c>
      <c r="B10" s="240" t="s">
        <v>139</v>
      </c>
      <c r="C10" s="257" t="s">
        <v>140</v>
      </c>
      <c r="D10" s="241" t="s">
        <v>133</v>
      </c>
      <c r="E10" s="242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4"/>
      <c r="S10" s="244" t="s">
        <v>134</v>
      </c>
      <c r="T10" s="245" t="s">
        <v>135</v>
      </c>
      <c r="U10" s="230">
        <v>0</v>
      </c>
      <c r="V10" s="230">
        <f>ROUND(E10*U10,2)</f>
        <v>0</v>
      </c>
      <c r="W10" s="230"/>
      <c r="X10" s="230" t="s">
        <v>136</v>
      </c>
      <c r="Y10" s="230" t="s">
        <v>137</v>
      </c>
      <c r="Z10" s="210"/>
      <c r="AA10" s="210"/>
      <c r="AB10" s="210"/>
      <c r="AC10" s="210"/>
      <c r="AD10" s="210"/>
      <c r="AE10" s="210"/>
      <c r="AF10" s="210"/>
      <c r="AG10" s="210" t="s">
        <v>138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5">
      <c r="A11" s="227"/>
      <c r="B11" s="228"/>
      <c r="C11" s="258" t="s">
        <v>141</v>
      </c>
      <c r="D11" s="253"/>
      <c r="E11" s="253"/>
      <c r="F11" s="253"/>
      <c r="G11" s="253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142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39">
        <v>3</v>
      </c>
      <c r="B12" s="240" t="s">
        <v>143</v>
      </c>
      <c r="C12" s="257" t="s">
        <v>144</v>
      </c>
      <c r="D12" s="241" t="s">
        <v>133</v>
      </c>
      <c r="E12" s="242">
        <v>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4"/>
      <c r="S12" s="244" t="s">
        <v>134</v>
      </c>
      <c r="T12" s="245" t="s">
        <v>135</v>
      </c>
      <c r="U12" s="230">
        <v>0</v>
      </c>
      <c r="V12" s="230">
        <f>ROUND(E12*U12,2)</f>
        <v>0</v>
      </c>
      <c r="W12" s="230"/>
      <c r="X12" s="230" t="s">
        <v>136</v>
      </c>
      <c r="Y12" s="230" t="s">
        <v>137</v>
      </c>
      <c r="Z12" s="210"/>
      <c r="AA12" s="210"/>
      <c r="AB12" s="210"/>
      <c r="AC12" s="210"/>
      <c r="AD12" s="210"/>
      <c r="AE12" s="210"/>
      <c r="AF12" s="210"/>
      <c r="AG12" s="210" t="s">
        <v>138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1.2" outlineLevel="2" x14ac:dyDescent="0.25">
      <c r="A13" s="227"/>
      <c r="B13" s="228"/>
      <c r="C13" s="258" t="s">
        <v>145</v>
      </c>
      <c r="D13" s="253"/>
      <c r="E13" s="253"/>
      <c r="F13" s="253"/>
      <c r="G13" s="253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142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54" t="str">
        <f>C13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39">
        <v>4</v>
      </c>
      <c r="B14" s="240" t="s">
        <v>146</v>
      </c>
      <c r="C14" s="257" t="s">
        <v>147</v>
      </c>
      <c r="D14" s="241" t="s">
        <v>133</v>
      </c>
      <c r="E14" s="242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/>
      <c r="S14" s="244" t="s">
        <v>134</v>
      </c>
      <c r="T14" s="245" t="s">
        <v>135</v>
      </c>
      <c r="U14" s="230">
        <v>0</v>
      </c>
      <c r="V14" s="230">
        <f>ROUND(E14*U14,2)</f>
        <v>0</v>
      </c>
      <c r="W14" s="230"/>
      <c r="X14" s="230" t="s">
        <v>136</v>
      </c>
      <c r="Y14" s="230" t="s">
        <v>137</v>
      </c>
      <c r="Z14" s="210"/>
      <c r="AA14" s="210"/>
      <c r="AB14" s="210"/>
      <c r="AC14" s="210"/>
      <c r="AD14" s="210"/>
      <c r="AE14" s="210"/>
      <c r="AF14" s="210"/>
      <c r="AG14" s="210" t="s">
        <v>138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1.2" outlineLevel="2" x14ac:dyDescent="0.25">
      <c r="A15" s="227"/>
      <c r="B15" s="228"/>
      <c r="C15" s="258" t="s">
        <v>148</v>
      </c>
      <c r="D15" s="253"/>
      <c r="E15" s="253"/>
      <c r="F15" s="253"/>
      <c r="G15" s="253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142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4" t="str">
        <f>C15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5">
      <c r="A16" s="239">
        <v>5</v>
      </c>
      <c r="B16" s="240" t="s">
        <v>149</v>
      </c>
      <c r="C16" s="257" t="s">
        <v>150</v>
      </c>
      <c r="D16" s="241" t="s">
        <v>133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134</v>
      </c>
      <c r="T16" s="245" t="s">
        <v>135</v>
      </c>
      <c r="U16" s="230">
        <v>0</v>
      </c>
      <c r="V16" s="230">
        <f>ROUND(E16*U16,2)</f>
        <v>0</v>
      </c>
      <c r="W16" s="230"/>
      <c r="X16" s="230" t="s">
        <v>136</v>
      </c>
      <c r="Y16" s="230" t="s">
        <v>137</v>
      </c>
      <c r="Z16" s="210"/>
      <c r="AA16" s="210"/>
      <c r="AB16" s="210"/>
      <c r="AC16" s="210"/>
      <c r="AD16" s="210"/>
      <c r="AE16" s="210"/>
      <c r="AF16" s="210"/>
      <c r="AG16" s="210" t="s">
        <v>138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1.2" outlineLevel="2" x14ac:dyDescent="0.25">
      <c r="A17" s="227"/>
      <c r="B17" s="228"/>
      <c r="C17" s="258" t="s">
        <v>151</v>
      </c>
      <c r="D17" s="253"/>
      <c r="E17" s="253"/>
      <c r="F17" s="253"/>
      <c r="G17" s="253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142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54" t="str">
        <f>C17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5">
      <c r="A18" s="239">
        <v>6</v>
      </c>
      <c r="B18" s="240" t="s">
        <v>152</v>
      </c>
      <c r="C18" s="257" t="s">
        <v>153</v>
      </c>
      <c r="D18" s="241" t="s">
        <v>133</v>
      </c>
      <c r="E18" s="242">
        <v>1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134</v>
      </c>
      <c r="T18" s="245" t="s">
        <v>135</v>
      </c>
      <c r="U18" s="230">
        <v>0</v>
      </c>
      <c r="V18" s="230">
        <f>ROUND(E18*U18,2)</f>
        <v>0</v>
      </c>
      <c r="W18" s="230"/>
      <c r="X18" s="230" t="s">
        <v>136</v>
      </c>
      <c r="Y18" s="230" t="s">
        <v>137</v>
      </c>
      <c r="Z18" s="210"/>
      <c r="AA18" s="210"/>
      <c r="AB18" s="210"/>
      <c r="AC18" s="210"/>
      <c r="AD18" s="210"/>
      <c r="AE18" s="210"/>
      <c r="AF18" s="210"/>
      <c r="AG18" s="210" t="s">
        <v>138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1" outlineLevel="2" x14ac:dyDescent="0.25">
      <c r="A19" s="227"/>
      <c r="B19" s="228"/>
      <c r="C19" s="258" t="s">
        <v>154</v>
      </c>
      <c r="D19" s="253"/>
      <c r="E19" s="253"/>
      <c r="F19" s="253"/>
      <c r="G19" s="253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142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4" t="str">
        <f>C19</f>
        <v>Náklady na vyhotovení dokumentace skutečného provedení stavby a její předání objednateli v požadované formě a požadovaném počtu.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39">
        <v>7</v>
      </c>
      <c r="B20" s="240" t="s">
        <v>155</v>
      </c>
      <c r="C20" s="257" t="s">
        <v>156</v>
      </c>
      <c r="D20" s="241" t="s">
        <v>133</v>
      </c>
      <c r="E20" s="242">
        <v>1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157</v>
      </c>
      <c r="T20" s="245" t="s">
        <v>135</v>
      </c>
      <c r="U20" s="230">
        <v>0</v>
      </c>
      <c r="V20" s="230">
        <f>ROUND(E20*U20,2)</f>
        <v>0</v>
      </c>
      <c r="W20" s="230"/>
      <c r="X20" s="230" t="s">
        <v>136</v>
      </c>
      <c r="Y20" s="230" t="s">
        <v>137</v>
      </c>
      <c r="Z20" s="210"/>
      <c r="AA20" s="210"/>
      <c r="AB20" s="210"/>
      <c r="AC20" s="210"/>
      <c r="AD20" s="210"/>
      <c r="AE20" s="210"/>
      <c r="AF20" s="210"/>
      <c r="AG20" s="210" t="s">
        <v>138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1" outlineLevel="2" x14ac:dyDescent="0.25">
      <c r="A21" s="227"/>
      <c r="B21" s="228"/>
      <c r="C21" s="258" t="s">
        <v>158</v>
      </c>
      <c r="D21" s="253"/>
      <c r="E21" s="253"/>
      <c r="F21" s="253"/>
      <c r="G21" s="253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142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54" t="str">
        <f>C21</f>
        <v>Náklady zhotovitele, související s prováděním zkoušek a revizí předepsaných technickými normami nebo objednatelem a které jsou pro provedení díla nezbytné.</v>
      </c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46">
        <v>8</v>
      </c>
      <c r="B22" s="247" t="s">
        <v>159</v>
      </c>
      <c r="C22" s="256" t="s">
        <v>160</v>
      </c>
      <c r="D22" s="248" t="s">
        <v>161</v>
      </c>
      <c r="E22" s="249">
        <v>1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49">
        <v>0</v>
      </c>
      <c r="O22" s="249">
        <f>ROUND(E22*N22,2)</f>
        <v>0</v>
      </c>
      <c r="P22" s="249">
        <v>0</v>
      </c>
      <c r="Q22" s="249">
        <f>ROUND(E22*P22,2)</f>
        <v>0</v>
      </c>
      <c r="R22" s="251"/>
      <c r="S22" s="251" t="s">
        <v>157</v>
      </c>
      <c r="T22" s="252" t="s">
        <v>135</v>
      </c>
      <c r="U22" s="230">
        <v>0</v>
      </c>
      <c r="V22" s="230">
        <f>ROUND(E22*U22,2)</f>
        <v>0</v>
      </c>
      <c r="W22" s="230"/>
      <c r="X22" s="230" t="s">
        <v>136</v>
      </c>
      <c r="Y22" s="230" t="s">
        <v>137</v>
      </c>
      <c r="Z22" s="210"/>
      <c r="AA22" s="210"/>
      <c r="AB22" s="210"/>
      <c r="AC22" s="210"/>
      <c r="AD22" s="210"/>
      <c r="AE22" s="210"/>
      <c r="AF22" s="210"/>
      <c r="AG22" s="210" t="s">
        <v>138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39">
        <v>9</v>
      </c>
      <c r="B23" s="240" t="s">
        <v>162</v>
      </c>
      <c r="C23" s="257" t="s">
        <v>163</v>
      </c>
      <c r="D23" s="241" t="s">
        <v>164</v>
      </c>
      <c r="E23" s="242">
        <v>1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157</v>
      </c>
      <c r="T23" s="245" t="s">
        <v>135</v>
      </c>
      <c r="U23" s="230">
        <v>0</v>
      </c>
      <c r="V23" s="230">
        <f>ROUND(E23*U23,2)</f>
        <v>0</v>
      </c>
      <c r="W23" s="230"/>
      <c r="X23" s="230" t="s">
        <v>136</v>
      </c>
      <c r="Y23" s="230" t="s">
        <v>137</v>
      </c>
      <c r="Z23" s="210"/>
      <c r="AA23" s="210"/>
      <c r="AB23" s="210"/>
      <c r="AC23" s="210"/>
      <c r="AD23" s="210"/>
      <c r="AE23" s="210"/>
      <c r="AF23" s="210"/>
      <c r="AG23" s="210" t="s">
        <v>138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x14ac:dyDescent="0.25">
      <c r="A24" s="3"/>
      <c r="B24" s="4"/>
      <c r="C24" s="259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E24">
        <v>12</v>
      </c>
      <c r="AF24">
        <v>21</v>
      </c>
      <c r="AG24" t="s">
        <v>115</v>
      </c>
    </row>
    <row r="25" spans="1:60" x14ac:dyDescent="0.25">
      <c r="A25" s="213"/>
      <c r="B25" s="214" t="s">
        <v>31</v>
      </c>
      <c r="C25" s="260"/>
      <c r="D25" s="215"/>
      <c r="E25" s="216"/>
      <c r="F25" s="216"/>
      <c r="G25" s="238">
        <f>G8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f>SUMIF(L7:L23,AE24,G7:G23)</f>
        <v>0</v>
      </c>
      <c r="AF25">
        <f>SUMIF(L7:L23,AF24,G7:G23)</f>
        <v>0</v>
      </c>
      <c r="AG25" t="s">
        <v>165</v>
      </c>
    </row>
    <row r="26" spans="1:60" x14ac:dyDescent="0.25">
      <c r="A26" s="3"/>
      <c r="B26" s="4"/>
      <c r="C26" s="25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5">
      <c r="A27" s="3"/>
      <c r="B27" s="4"/>
      <c r="C27" s="259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60" x14ac:dyDescent="0.25">
      <c r="A28" s="217" t="s">
        <v>166</v>
      </c>
      <c r="B28" s="217"/>
      <c r="C28" s="261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218"/>
      <c r="B29" s="219"/>
      <c r="C29" s="262"/>
      <c r="D29" s="219"/>
      <c r="E29" s="219"/>
      <c r="F29" s="219"/>
      <c r="G29" s="220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G29" t="s">
        <v>167</v>
      </c>
    </row>
    <row r="30" spans="1:60" x14ac:dyDescent="0.25">
      <c r="A30" s="221"/>
      <c r="B30" s="222"/>
      <c r="C30" s="263"/>
      <c r="D30" s="222"/>
      <c r="E30" s="222"/>
      <c r="F30" s="222"/>
      <c r="G30" s="22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A31" s="221"/>
      <c r="B31" s="222"/>
      <c r="C31" s="263"/>
      <c r="D31" s="222"/>
      <c r="E31" s="222"/>
      <c r="F31" s="222"/>
      <c r="G31" s="22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5">
      <c r="A32" s="221"/>
      <c r="B32" s="222"/>
      <c r="C32" s="263"/>
      <c r="D32" s="222"/>
      <c r="E32" s="222"/>
      <c r="F32" s="222"/>
      <c r="G32" s="22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224"/>
      <c r="B33" s="225"/>
      <c r="C33" s="264"/>
      <c r="D33" s="225"/>
      <c r="E33" s="225"/>
      <c r="F33" s="225"/>
      <c r="G33" s="226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3"/>
      <c r="B34" s="4"/>
      <c r="C34" s="259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C35" s="265"/>
      <c r="D35" s="10"/>
      <c r="AG35" t="s">
        <v>168</v>
      </c>
    </row>
    <row r="36" spans="1:33" x14ac:dyDescent="0.25">
      <c r="D36" s="10"/>
    </row>
    <row r="37" spans="1:33" x14ac:dyDescent="0.25">
      <c r="D37" s="10"/>
    </row>
    <row r="38" spans="1:33" x14ac:dyDescent="0.25">
      <c r="D38" s="10"/>
    </row>
    <row r="39" spans="1:33" x14ac:dyDescent="0.25">
      <c r="D39" s="10"/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2">
    <mergeCell ref="C19:G19"/>
    <mergeCell ref="C21:G21"/>
    <mergeCell ref="A1:G1"/>
    <mergeCell ref="C2:G2"/>
    <mergeCell ref="C3:G3"/>
    <mergeCell ref="C4:G4"/>
    <mergeCell ref="A28:C28"/>
    <mergeCell ref="A29:G33"/>
    <mergeCell ref="C11:G11"/>
    <mergeCell ref="C13:G13"/>
    <mergeCell ref="C15:G15"/>
    <mergeCell ref="C17:G17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8F2F5-0308-4ACF-908F-05E30B5F897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103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104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104</v>
      </c>
      <c r="AG3" t="s">
        <v>105</v>
      </c>
    </row>
    <row r="4" spans="1:60" ht="25.05" customHeight="1" x14ac:dyDescent="0.25">
      <c r="A4" s="200" t="s">
        <v>10</v>
      </c>
      <c r="B4" s="201" t="s">
        <v>50</v>
      </c>
      <c r="C4" s="202" t="s">
        <v>51</v>
      </c>
      <c r="D4" s="203"/>
      <c r="E4" s="203"/>
      <c r="F4" s="203"/>
      <c r="G4" s="204"/>
      <c r="AG4" t="s">
        <v>106</v>
      </c>
    </row>
    <row r="5" spans="1:60" x14ac:dyDescent="0.25">
      <c r="D5" s="10"/>
    </row>
    <row r="6" spans="1:60" ht="39.6" x14ac:dyDescent="0.25">
      <c r="A6" s="206" t="s">
        <v>107</v>
      </c>
      <c r="B6" s="208" t="s">
        <v>108</v>
      </c>
      <c r="C6" s="208" t="s">
        <v>109</v>
      </c>
      <c r="D6" s="207" t="s">
        <v>110</v>
      </c>
      <c r="E6" s="206" t="s">
        <v>111</v>
      </c>
      <c r="F6" s="205" t="s">
        <v>112</v>
      </c>
      <c r="G6" s="206" t="s">
        <v>31</v>
      </c>
      <c r="H6" s="209" t="s">
        <v>32</v>
      </c>
      <c r="I6" s="209" t="s">
        <v>113</v>
      </c>
      <c r="J6" s="209" t="s">
        <v>33</v>
      </c>
      <c r="K6" s="209" t="s">
        <v>114</v>
      </c>
      <c r="L6" s="209" t="s">
        <v>115</v>
      </c>
      <c r="M6" s="209" t="s">
        <v>116</v>
      </c>
      <c r="N6" s="209" t="s">
        <v>117</v>
      </c>
      <c r="O6" s="209" t="s">
        <v>118</v>
      </c>
      <c r="P6" s="209" t="s">
        <v>119</v>
      </c>
      <c r="Q6" s="209" t="s">
        <v>120</v>
      </c>
      <c r="R6" s="209" t="s">
        <v>121</v>
      </c>
      <c r="S6" s="209" t="s">
        <v>122</v>
      </c>
      <c r="T6" s="209" t="s">
        <v>123</v>
      </c>
      <c r="U6" s="209" t="s">
        <v>124</v>
      </c>
      <c r="V6" s="209" t="s">
        <v>125</v>
      </c>
      <c r="W6" s="209" t="s">
        <v>126</v>
      </c>
      <c r="X6" s="209" t="s">
        <v>127</v>
      </c>
      <c r="Y6" s="209" t="s">
        <v>128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129</v>
      </c>
      <c r="B8" s="233" t="s">
        <v>58</v>
      </c>
      <c r="C8" s="255" t="s">
        <v>59</v>
      </c>
      <c r="D8" s="234"/>
      <c r="E8" s="235"/>
      <c r="F8" s="236"/>
      <c r="G8" s="236">
        <f>SUMIF(AG9:AG30,"&lt;&gt;NOR",G9:G30)</f>
        <v>0</v>
      </c>
      <c r="H8" s="236"/>
      <c r="I8" s="236">
        <f>SUM(I9:I30)</f>
        <v>0</v>
      </c>
      <c r="J8" s="236"/>
      <c r="K8" s="236">
        <f>SUM(K9:K30)</f>
        <v>0</v>
      </c>
      <c r="L8" s="236"/>
      <c r="M8" s="236">
        <f>SUM(M9:M30)</f>
        <v>0</v>
      </c>
      <c r="N8" s="235"/>
      <c r="O8" s="235">
        <f>SUM(O9:O30)</f>
        <v>0.45</v>
      </c>
      <c r="P8" s="235"/>
      <c r="Q8" s="235">
        <f>SUM(Q9:Q30)</f>
        <v>327.24</v>
      </c>
      <c r="R8" s="236"/>
      <c r="S8" s="236"/>
      <c r="T8" s="237"/>
      <c r="U8" s="231"/>
      <c r="V8" s="231">
        <f>SUM(V9:V30)</f>
        <v>150.69</v>
      </c>
      <c r="W8" s="231"/>
      <c r="X8" s="231"/>
      <c r="Y8" s="231"/>
      <c r="AG8" t="s">
        <v>130</v>
      </c>
    </row>
    <row r="9" spans="1:60" outlineLevel="1" x14ac:dyDescent="0.25">
      <c r="A9" s="239">
        <v>1</v>
      </c>
      <c r="B9" s="240" t="s">
        <v>169</v>
      </c>
      <c r="C9" s="257" t="s">
        <v>170</v>
      </c>
      <c r="D9" s="241" t="s">
        <v>171</v>
      </c>
      <c r="E9" s="242">
        <v>7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0.22500000000000001</v>
      </c>
      <c r="Q9" s="242">
        <f>ROUND(E9*P9,2)</f>
        <v>1.58</v>
      </c>
      <c r="R9" s="244"/>
      <c r="S9" s="244" t="s">
        <v>134</v>
      </c>
      <c r="T9" s="245" t="s">
        <v>172</v>
      </c>
      <c r="U9" s="230">
        <v>0.14000000000000001</v>
      </c>
      <c r="V9" s="230">
        <f>ROUND(E9*U9,2)</f>
        <v>0.98</v>
      </c>
      <c r="W9" s="230"/>
      <c r="X9" s="230" t="s">
        <v>173</v>
      </c>
      <c r="Y9" s="230" t="s">
        <v>137</v>
      </c>
      <c r="Z9" s="210"/>
      <c r="AA9" s="210"/>
      <c r="AB9" s="210"/>
      <c r="AC9" s="210"/>
      <c r="AD9" s="210"/>
      <c r="AE9" s="210"/>
      <c r="AF9" s="210"/>
      <c r="AG9" s="210" t="s">
        <v>174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outlineLevel="2" x14ac:dyDescent="0.25">
      <c r="A10" s="227"/>
      <c r="B10" s="228"/>
      <c r="C10" s="268" t="s">
        <v>175</v>
      </c>
      <c r="D10" s="266"/>
      <c r="E10" s="267">
        <v>7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176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5">
      <c r="A11" s="239">
        <v>2</v>
      </c>
      <c r="B11" s="240" t="s">
        <v>177</v>
      </c>
      <c r="C11" s="257" t="s">
        <v>178</v>
      </c>
      <c r="D11" s="241" t="s">
        <v>171</v>
      </c>
      <c r="E11" s="242">
        <v>391.14800000000002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2">
        <v>0</v>
      </c>
      <c r="O11" s="242">
        <f>ROUND(E11*N11,2)</f>
        <v>0</v>
      </c>
      <c r="P11" s="242">
        <v>0.22</v>
      </c>
      <c r="Q11" s="242">
        <f>ROUND(E11*P11,2)</f>
        <v>86.05</v>
      </c>
      <c r="R11" s="244"/>
      <c r="S11" s="244" t="s">
        <v>134</v>
      </c>
      <c r="T11" s="245" t="s">
        <v>172</v>
      </c>
      <c r="U11" s="230">
        <v>0.05</v>
      </c>
      <c r="V11" s="230">
        <f>ROUND(E11*U11,2)</f>
        <v>19.559999999999999</v>
      </c>
      <c r="W11" s="230"/>
      <c r="X11" s="230" t="s">
        <v>173</v>
      </c>
      <c r="Y11" s="230" t="s">
        <v>137</v>
      </c>
      <c r="Z11" s="210"/>
      <c r="AA11" s="210"/>
      <c r="AB11" s="210"/>
      <c r="AC11" s="210"/>
      <c r="AD11" s="210"/>
      <c r="AE11" s="210"/>
      <c r="AF11" s="210"/>
      <c r="AG11" s="210" t="s">
        <v>174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5">
      <c r="A12" s="227"/>
      <c r="B12" s="228"/>
      <c r="C12" s="268" t="s">
        <v>179</v>
      </c>
      <c r="D12" s="266"/>
      <c r="E12" s="267">
        <v>382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176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5">
      <c r="A13" s="227"/>
      <c r="B13" s="228"/>
      <c r="C13" s="268" t="s">
        <v>180</v>
      </c>
      <c r="D13" s="266"/>
      <c r="E13" s="267">
        <v>9.1479999999999997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176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39">
        <v>3</v>
      </c>
      <c r="B14" s="240" t="s">
        <v>181</v>
      </c>
      <c r="C14" s="257" t="s">
        <v>182</v>
      </c>
      <c r="D14" s="241" t="s">
        <v>171</v>
      </c>
      <c r="E14" s="242">
        <v>391.14800000000002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0.33</v>
      </c>
      <c r="Q14" s="242">
        <f>ROUND(E14*P14,2)</f>
        <v>129.08000000000001</v>
      </c>
      <c r="R14" s="244"/>
      <c r="S14" s="244" t="s">
        <v>134</v>
      </c>
      <c r="T14" s="245" t="s">
        <v>172</v>
      </c>
      <c r="U14" s="230">
        <v>0.06</v>
      </c>
      <c r="V14" s="230">
        <f>ROUND(E14*U14,2)</f>
        <v>23.47</v>
      </c>
      <c r="W14" s="230"/>
      <c r="X14" s="230" t="s">
        <v>173</v>
      </c>
      <c r="Y14" s="230" t="s">
        <v>137</v>
      </c>
      <c r="Z14" s="210"/>
      <c r="AA14" s="210"/>
      <c r="AB14" s="210"/>
      <c r="AC14" s="210"/>
      <c r="AD14" s="210"/>
      <c r="AE14" s="210"/>
      <c r="AF14" s="210"/>
      <c r="AG14" s="210" t="s">
        <v>174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5">
      <c r="A15" s="227"/>
      <c r="B15" s="228"/>
      <c r="C15" s="268" t="s">
        <v>179</v>
      </c>
      <c r="D15" s="266"/>
      <c r="E15" s="267">
        <v>382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176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5">
      <c r="A16" s="227"/>
      <c r="B16" s="228"/>
      <c r="C16" s="268" t="s">
        <v>180</v>
      </c>
      <c r="D16" s="266"/>
      <c r="E16" s="267">
        <v>9.1479999999999997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176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5">
      <c r="A17" s="239">
        <v>4</v>
      </c>
      <c r="B17" s="240" t="s">
        <v>183</v>
      </c>
      <c r="C17" s="257" t="s">
        <v>184</v>
      </c>
      <c r="D17" s="241" t="s">
        <v>171</v>
      </c>
      <c r="E17" s="242">
        <v>391.14800000000002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21</v>
      </c>
      <c r="M17" s="244">
        <f>G17*(1+L17/100)</f>
        <v>0</v>
      </c>
      <c r="N17" s="242">
        <v>0</v>
      </c>
      <c r="O17" s="242">
        <f>ROUND(E17*N17,2)</f>
        <v>0</v>
      </c>
      <c r="P17" s="242">
        <v>0.22</v>
      </c>
      <c r="Q17" s="242">
        <f>ROUND(E17*P17,2)</f>
        <v>86.05</v>
      </c>
      <c r="R17" s="244"/>
      <c r="S17" s="244" t="s">
        <v>134</v>
      </c>
      <c r="T17" s="245" t="s">
        <v>172</v>
      </c>
      <c r="U17" s="230">
        <v>7.0000000000000007E-2</v>
      </c>
      <c r="V17" s="230">
        <f>ROUND(E17*U17,2)</f>
        <v>27.38</v>
      </c>
      <c r="W17" s="230"/>
      <c r="X17" s="230" t="s">
        <v>173</v>
      </c>
      <c r="Y17" s="230" t="s">
        <v>137</v>
      </c>
      <c r="Z17" s="210"/>
      <c r="AA17" s="210"/>
      <c r="AB17" s="210"/>
      <c r="AC17" s="210"/>
      <c r="AD17" s="210"/>
      <c r="AE17" s="210"/>
      <c r="AF17" s="210"/>
      <c r="AG17" s="210" t="s">
        <v>174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5">
      <c r="A18" s="227"/>
      <c r="B18" s="228"/>
      <c r="C18" s="268" t="s">
        <v>179</v>
      </c>
      <c r="D18" s="266"/>
      <c r="E18" s="267">
        <v>382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176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5">
      <c r="A19" s="227"/>
      <c r="B19" s="228"/>
      <c r="C19" s="268" t="s">
        <v>180</v>
      </c>
      <c r="D19" s="266"/>
      <c r="E19" s="267">
        <v>9.1479999999999997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176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39">
        <v>5</v>
      </c>
      <c r="B20" s="240" t="s">
        <v>185</v>
      </c>
      <c r="C20" s="257" t="s">
        <v>186</v>
      </c>
      <c r="D20" s="241" t="s">
        <v>187</v>
      </c>
      <c r="E20" s="242">
        <v>105.9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0.22</v>
      </c>
      <c r="Q20" s="242">
        <f>ROUND(E20*P20,2)</f>
        <v>23.3</v>
      </c>
      <c r="R20" s="244"/>
      <c r="S20" s="244" t="s">
        <v>134</v>
      </c>
      <c r="T20" s="245" t="s">
        <v>172</v>
      </c>
      <c r="U20" s="230">
        <v>0.14299999999999999</v>
      </c>
      <c r="V20" s="230">
        <f>ROUND(E20*U20,2)</f>
        <v>15.14</v>
      </c>
      <c r="W20" s="230"/>
      <c r="X20" s="230" t="s">
        <v>173</v>
      </c>
      <c r="Y20" s="230" t="s">
        <v>137</v>
      </c>
      <c r="Z20" s="210"/>
      <c r="AA20" s="210"/>
      <c r="AB20" s="210"/>
      <c r="AC20" s="210"/>
      <c r="AD20" s="210"/>
      <c r="AE20" s="210"/>
      <c r="AF20" s="210"/>
      <c r="AG20" s="210" t="s">
        <v>174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5">
      <c r="A21" s="227"/>
      <c r="B21" s="228"/>
      <c r="C21" s="268" t="s">
        <v>188</v>
      </c>
      <c r="D21" s="266"/>
      <c r="E21" s="267">
        <v>105.9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176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5">
      <c r="A22" s="239">
        <v>6</v>
      </c>
      <c r="B22" s="240" t="s">
        <v>189</v>
      </c>
      <c r="C22" s="257" t="s">
        <v>190</v>
      </c>
      <c r="D22" s="241" t="s">
        <v>187</v>
      </c>
      <c r="E22" s="242">
        <v>10.3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2">
        <v>0</v>
      </c>
      <c r="O22" s="242">
        <f>ROUND(E22*N22,2)</f>
        <v>0</v>
      </c>
      <c r="P22" s="242">
        <v>0.115</v>
      </c>
      <c r="Q22" s="242">
        <f>ROUND(E22*P22,2)</f>
        <v>1.18</v>
      </c>
      <c r="R22" s="244"/>
      <c r="S22" s="244" t="s">
        <v>134</v>
      </c>
      <c r="T22" s="245" t="s">
        <v>172</v>
      </c>
      <c r="U22" s="230">
        <v>0.14000000000000001</v>
      </c>
      <c r="V22" s="230">
        <f>ROUND(E22*U22,2)</f>
        <v>1.44</v>
      </c>
      <c r="W22" s="230"/>
      <c r="X22" s="230" t="s">
        <v>173</v>
      </c>
      <c r="Y22" s="230" t="s">
        <v>137</v>
      </c>
      <c r="Z22" s="210"/>
      <c r="AA22" s="210"/>
      <c r="AB22" s="210"/>
      <c r="AC22" s="210"/>
      <c r="AD22" s="210"/>
      <c r="AE22" s="210"/>
      <c r="AF22" s="210"/>
      <c r="AG22" s="210" t="s">
        <v>174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0.399999999999999" outlineLevel="2" x14ac:dyDescent="0.25">
      <c r="A23" s="227"/>
      <c r="B23" s="228"/>
      <c r="C23" s="268" t="s">
        <v>191</v>
      </c>
      <c r="D23" s="266"/>
      <c r="E23" s="267">
        <v>10.3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176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5">
      <c r="A24" s="239">
        <v>7</v>
      </c>
      <c r="B24" s="240" t="s">
        <v>192</v>
      </c>
      <c r="C24" s="257" t="s">
        <v>193</v>
      </c>
      <c r="D24" s="241" t="s">
        <v>194</v>
      </c>
      <c r="E24" s="242">
        <v>36.28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21</v>
      </c>
      <c r="M24" s="244">
        <f>G24*(1+L24/100)</f>
        <v>0</v>
      </c>
      <c r="N24" s="242">
        <v>0</v>
      </c>
      <c r="O24" s="242">
        <f>ROUND(E24*N24,2)</f>
        <v>0</v>
      </c>
      <c r="P24" s="242">
        <v>0</v>
      </c>
      <c r="Q24" s="242">
        <f>ROUND(E24*P24,2)</f>
        <v>0</v>
      </c>
      <c r="R24" s="244"/>
      <c r="S24" s="244" t="s">
        <v>134</v>
      </c>
      <c r="T24" s="245" t="s">
        <v>172</v>
      </c>
      <c r="U24" s="230">
        <v>0.1</v>
      </c>
      <c r="V24" s="230">
        <f>ROUND(E24*U24,2)</f>
        <v>3.63</v>
      </c>
      <c r="W24" s="230"/>
      <c r="X24" s="230" t="s">
        <v>173</v>
      </c>
      <c r="Y24" s="230" t="s">
        <v>137</v>
      </c>
      <c r="Z24" s="210"/>
      <c r="AA24" s="210"/>
      <c r="AB24" s="210"/>
      <c r="AC24" s="210"/>
      <c r="AD24" s="210"/>
      <c r="AE24" s="210"/>
      <c r="AF24" s="210"/>
      <c r="AG24" s="210" t="s">
        <v>174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0.399999999999999" outlineLevel="2" x14ac:dyDescent="0.25">
      <c r="A25" s="227"/>
      <c r="B25" s="228"/>
      <c r="C25" s="268" t="s">
        <v>195</v>
      </c>
      <c r="D25" s="266"/>
      <c r="E25" s="267">
        <v>36.28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176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39">
        <v>8</v>
      </c>
      <c r="B26" s="240" t="s">
        <v>196</v>
      </c>
      <c r="C26" s="257" t="s">
        <v>197</v>
      </c>
      <c r="D26" s="241" t="s">
        <v>171</v>
      </c>
      <c r="E26" s="242">
        <v>48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2">
        <v>9.4000000000000004E-3</v>
      </c>
      <c r="O26" s="242">
        <f>ROUND(E26*N26,2)</f>
        <v>0.45</v>
      </c>
      <c r="P26" s="242">
        <v>0</v>
      </c>
      <c r="Q26" s="242">
        <f>ROUND(E26*P26,2)</f>
        <v>0</v>
      </c>
      <c r="R26" s="244"/>
      <c r="S26" s="244" t="s">
        <v>134</v>
      </c>
      <c r="T26" s="245" t="s">
        <v>172</v>
      </c>
      <c r="U26" s="230">
        <v>0.86</v>
      </c>
      <c r="V26" s="230">
        <f>ROUND(E26*U26,2)</f>
        <v>41.28</v>
      </c>
      <c r="W26" s="230"/>
      <c r="X26" s="230" t="s">
        <v>173</v>
      </c>
      <c r="Y26" s="230" t="s">
        <v>137</v>
      </c>
      <c r="Z26" s="210"/>
      <c r="AA26" s="210"/>
      <c r="AB26" s="210"/>
      <c r="AC26" s="210"/>
      <c r="AD26" s="210"/>
      <c r="AE26" s="210"/>
      <c r="AF26" s="210"/>
      <c r="AG26" s="210" t="s">
        <v>174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5">
      <c r="A27" s="227"/>
      <c r="B27" s="228"/>
      <c r="C27" s="258" t="s">
        <v>198</v>
      </c>
      <c r="D27" s="253"/>
      <c r="E27" s="253"/>
      <c r="F27" s="253"/>
      <c r="G27" s="253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142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5">
      <c r="A28" s="227"/>
      <c r="B28" s="228"/>
      <c r="C28" s="268" t="s">
        <v>199</v>
      </c>
      <c r="D28" s="266"/>
      <c r="E28" s="267">
        <v>48</v>
      </c>
      <c r="F28" s="230"/>
      <c r="G28" s="23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176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39">
        <v>9</v>
      </c>
      <c r="B29" s="240" t="s">
        <v>200</v>
      </c>
      <c r="C29" s="257" t="s">
        <v>201</v>
      </c>
      <c r="D29" s="241" t="s">
        <v>171</v>
      </c>
      <c r="E29" s="242">
        <v>48</v>
      </c>
      <c r="F29" s="243"/>
      <c r="G29" s="244">
        <f>ROUND(E29*F29,2)</f>
        <v>0</v>
      </c>
      <c r="H29" s="243"/>
      <c r="I29" s="244">
        <f>ROUND(E29*H29,2)</f>
        <v>0</v>
      </c>
      <c r="J29" s="243"/>
      <c r="K29" s="244">
        <f>ROUND(E29*J29,2)</f>
        <v>0</v>
      </c>
      <c r="L29" s="244">
        <v>21</v>
      </c>
      <c r="M29" s="244">
        <f>G29*(1+L29/100)</f>
        <v>0</v>
      </c>
      <c r="N29" s="242">
        <v>0</v>
      </c>
      <c r="O29" s="242">
        <f>ROUND(E29*N29,2)</f>
        <v>0</v>
      </c>
      <c r="P29" s="242">
        <v>0</v>
      </c>
      <c r="Q29" s="242">
        <f>ROUND(E29*P29,2)</f>
        <v>0</v>
      </c>
      <c r="R29" s="244"/>
      <c r="S29" s="244" t="s">
        <v>134</v>
      </c>
      <c r="T29" s="245" t="s">
        <v>172</v>
      </c>
      <c r="U29" s="230">
        <v>0.371</v>
      </c>
      <c r="V29" s="230">
        <f>ROUND(E29*U29,2)</f>
        <v>17.809999999999999</v>
      </c>
      <c r="W29" s="230"/>
      <c r="X29" s="230" t="s">
        <v>173</v>
      </c>
      <c r="Y29" s="230" t="s">
        <v>137</v>
      </c>
      <c r="Z29" s="210"/>
      <c r="AA29" s="210"/>
      <c r="AB29" s="210"/>
      <c r="AC29" s="210"/>
      <c r="AD29" s="210"/>
      <c r="AE29" s="210"/>
      <c r="AF29" s="210"/>
      <c r="AG29" s="210" t="s">
        <v>174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5">
      <c r="A30" s="227"/>
      <c r="B30" s="228"/>
      <c r="C30" s="258" t="s">
        <v>198</v>
      </c>
      <c r="D30" s="253"/>
      <c r="E30" s="253"/>
      <c r="F30" s="253"/>
      <c r="G30" s="253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142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5">
      <c r="A31" s="232" t="s">
        <v>129</v>
      </c>
      <c r="B31" s="233" t="s">
        <v>72</v>
      </c>
      <c r="C31" s="255" t="s">
        <v>73</v>
      </c>
      <c r="D31" s="234"/>
      <c r="E31" s="235"/>
      <c r="F31" s="236"/>
      <c r="G31" s="236">
        <f>SUMIF(AG32:AG32,"&lt;&gt;NOR",G32:G32)</f>
        <v>0</v>
      </c>
      <c r="H31" s="236"/>
      <c r="I31" s="236">
        <f>SUM(I32:I32)</f>
        <v>0</v>
      </c>
      <c r="J31" s="236"/>
      <c r="K31" s="236">
        <f>SUM(K32:K32)</f>
        <v>0</v>
      </c>
      <c r="L31" s="236"/>
      <c r="M31" s="236">
        <f>SUM(M32:M32)</f>
        <v>0</v>
      </c>
      <c r="N31" s="235"/>
      <c r="O31" s="235">
        <f>SUM(O32:O32)</f>
        <v>0</v>
      </c>
      <c r="P31" s="235"/>
      <c r="Q31" s="235">
        <f>SUM(Q32:Q32)</f>
        <v>0</v>
      </c>
      <c r="R31" s="236"/>
      <c r="S31" s="236"/>
      <c r="T31" s="237"/>
      <c r="U31" s="231"/>
      <c r="V31" s="231">
        <f>SUM(V32:V32)</f>
        <v>1.1000000000000001</v>
      </c>
      <c r="W31" s="231"/>
      <c r="X31" s="231"/>
      <c r="Y31" s="231"/>
      <c r="AG31" t="s">
        <v>130</v>
      </c>
    </row>
    <row r="32" spans="1:60" outlineLevel="1" x14ac:dyDescent="0.25">
      <c r="A32" s="246">
        <v>10</v>
      </c>
      <c r="B32" s="247" t="s">
        <v>202</v>
      </c>
      <c r="C32" s="256" t="s">
        <v>203</v>
      </c>
      <c r="D32" s="248" t="s">
        <v>187</v>
      </c>
      <c r="E32" s="249">
        <v>29.8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49">
        <v>0</v>
      </c>
      <c r="O32" s="249">
        <f>ROUND(E32*N32,2)</f>
        <v>0</v>
      </c>
      <c r="P32" s="249">
        <v>0</v>
      </c>
      <c r="Q32" s="249">
        <f>ROUND(E32*P32,2)</f>
        <v>0</v>
      </c>
      <c r="R32" s="251"/>
      <c r="S32" s="251" t="s">
        <v>134</v>
      </c>
      <c r="T32" s="252" t="s">
        <v>172</v>
      </c>
      <c r="U32" s="230">
        <v>3.6999999999999998E-2</v>
      </c>
      <c r="V32" s="230">
        <f>ROUND(E32*U32,2)</f>
        <v>1.1000000000000001</v>
      </c>
      <c r="W32" s="230"/>
      <c r="X32" s="230" t="s">
        <v>173</v>
      </c>
      <c r="Y32" s="230" t="s">
        <v>137</v>
      </c>
      <c r="Z32" s="210"/>
      <c r="AA32" s="210"/>
      <c r="AB32" s="210"/>
      <c r="AC32" s="210"/>
      <c r="AD32" s="210"/>
      <c r="AE32" s="210"/>
      <c r="AF32" s="210"/>
      <c r="AG32" s="210" t="s">
        <v>174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32" t="s">
        <v>129</v>
      </c>
      <c r="B33" s="233" t="s">
        <v>74</v>
      </c>
      <c r="C33" s="255" t="s">
        <v>75</v>
      </c>
      <c r="D33" s="234"/>
      <c r="E33" s="235"/>
      <c r="F33" s="236"/>
      <c r="G33" s="236">
        <f>SUMIF(AG34:AG35,"&lt;&gt;NOR",G34:G35)</f>
        <v>0</v>
      </c>
      <c r="H33" s="236"/>
      <c r="I33" s="236">
        <f>SUM(I34:I35)</f>
        <v>0</v>
      </c>
      <c r="J33" s="236"/>
      <c r="K33" s="236">
        <f>SUM(K34:K35)</f>
        <v>0</v>
      </c>
      <c r="L33" s="236"/>
      <c r="M33" s="236">
        <f>SUM(M34:M35)</f>
        <v>0</v>
      </c>
      <c r="N33" s="235"/>
      <c r="O33" s="235">
        <f>SUM(O34:O35)</f>
        <v>0.4</v>
      </c>
      <c r="P33" s="235"/>
      <c r="Q33" s="235">
        <f>SUM(Q34:Q35)</f>
        <v>0</v>
      </c>
      <c r="R33" s="236"/>
      <c r="S33" s="236"/>
      <c r="T33" s="237"/>
      <c r="U33" s="231"/>
      <c r="V33" s="231">
        <f>SUM(V34:V35)</f>
        <v>2.58</v>
      </c>
      <c r="W33" s="231"/>
      <c r="X33" s="231"/>
      <c r="Y33" s="231"/>
      <c r="AG33" t="s">
        <v>130</v>
      </c>
    </row>
    <row r="34" spans="1:60" outlineLevel="1" x14ac:dyDescent="0.25">
      <c r="A34" s="239">
        <v>11</v>
      </c>
      <c r="B34" s="240" t="s">
        <v>204</v>
      </c>
      <c r="C34" s="257" t="s">
        <v>205</v>
      </c>
      <c r="D34" s="241" t="s">
        <v>164</v>
      </c>
      <c r="E34" s="242">
        <v>1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2">
        <v>0.4</v>
      </c>
      <c r="O34" s="242">
        <f>ROUND(E34*N34,2)</f>
        <v>0.4</v>
      </c>
      <c r="P34" s="242">
        <v>0</v>
      </c>
      <c r="Q34" s="242">
        <f>ROUND(E34*P34,2)</f>
        <v>0</v>
      </c>
      <c r="R34" s="244"/>
      <c r="S34" s="244" t="s">
        <v>157</v>
      </c>
      <c r="T34" s="245" t="s">
        <v>135</v>
      </c>
      <c r="U34" s="230">
        <v>2.58</v>
      </c>
      <c r="V34" s="230">
        <f>ROUND(E34*U34,2)</f>
        <v>2.58</v>
      </c>
      <c r="W34" s="230"/>
      <c r="X34" s="230" t="s">
        <v>173</v>
      </c>
      <c r="Y34" s="230" t="s">
        <v>137</v>
      </c>
      <c r="Z34" s="210"/>
      <c r="AA34" s="210"/>
      <c r="AB34" s="210"/>
      <c r="AC34" s="210"/>
      <c r="AD34" s="210"/>
      <c r="AE34" s="210"/>
      <c r="AF34" s="210"/>
      <c r="AG34" s="210" t="s">
        <v>174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5">
      <c r="A35" s="227"/>
      <c r="B35" s="228"/>
      <c r="C35" s="268" t="s">
        <v>206</v>
      </c>
      <c r="D35" s="266"/>
      <c r="E35" s="267">
        <v>1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176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5">
      <c r="A36" s="232" t="s">
        <v>129</v>
      </c>
      <c r="B36" s="233" t="s">
        <v>98</v>
      </c>
      <c r="C36" s="255" t="s">
        <v>99</v>
      </c>
      <c r="D36" s="234"/>
      <c r="E36" s="235"/>
      <c r="F36" s="236"/>
      <c r="G36" s="236">
        <f>SUMIF(AG37:AG49,"&lt;&gt;NOR",G37:G49)</f>
        <v>0</v>
      </c>
      <c r="H36" s="236"/>
      <c r="I36" s="236">
        <f>SUM(I37:I49)</f>
        <v>0</v>
      </c>
      <c r="J36" s="236"/>
      <c r="K36" s="236">
        <f>SUM(K37:K49)</f>
        <v>0</v>
      </c>
      <c r="L36" s="236"/>
      <c r="M36" s="236">
        <f>SUM(M37:M49)</f>
        <v>0</v>
      </c>
      <c r="N36" s="235"/>
      <c r="O36" s="235">
        <f>SUM(O37:O49)</f>
        <v>0</v>
      </c>
      <c r="P36" s="235"/>
      <c r="Q36" s="235">
        <f>SUM(Q37:Q49)</f>
        <v>0</v>
      </c>
      <c r="R36" s="236"/>
      <c r="S36" s="236"/>
      <c r="T36" s="237"/>
      <c r="U36" s="231"/>
      <c r="V36" s="231">
        <f>SUM(V37:V49)</f>
        <v>168.14</v>
      </c>
      <c r="W36" s="231"/>
      <c r="X36" s="231"/>
      <c r="Y36" s="231"/>
      <c r="AG36" t="s">
        <v>130</v>
      </c>
    </row>
    <row r="37" spans="1:60" outlineLevel="1" x14ac:dyDescent="0.25">
      <c r="A37" s="239">
        <v>12</v>
      </c>
      <c r="B37" s="240" t="s">
        <v>207</v>
      </c>
      <c r="C37" s="257" t="s">
        <v>208</v>
      </c>
      <c r="D37" s="241" t="s">
        <v>209</v>
      </c>
      <c r="E37" s="242">
        <v>343.13947999999999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4"/>
      <c r="S37" s="244" t="s">
        <v>134</v>
      </c>
      <c r="T37" s="245" t="s">
        <v>172</v>
      </c>
      <c r="U37" s="230">
        <v>0.49</v>
      </c>
      <c r="V37" s="230">
        <f>ROUND(E37*U37,2)</f>
        <v>168.14</v>
      </c>
      <c r="W37" s="230"/>
      <c r="X37" s="230" t="s">
        <v>210</v>
      </c>
      <c r="Y37" s="230" t="s">
        <v>137</v>
      </c>
      <c r="Z37" s="210"/>
      <c r="AA37" s="210"/>
      <c r="AB37" s="210"/>
      <c r="AC37" s="210"/>
      <c r="AD37" s="210"/>
      <c r="AE37" s="210"/>
      <c r="AF37" s="210"/>
      <c r="AG37" s="210" t="s">
        <v>211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5">
      <c r="A38" s="227"/>
      <c r="B38" s="228"/>
      <c r="C38" s="258" t="s">
        <v>212</v>
      </c>
      <c r="D38" s="253"/>
      <c r="E38" s="253"/>
      <c r="F38" s="253"/>
      <c r="G38" s="253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142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5">
      <c r="A39" s="239">
        <v>13</v>
      </c>
      <c r="B39" s="240" t="s">
        <v>213</v>
      </c>
      <c r="C39" s="257" t="s">
        <v>214</v>
      </c>
      <c r="D39" s="241" t="s">
        <v>209</v>
      </c>
      <c r="E39" s="242">
        <v>3088.2553200000002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4"/>
      <c r="S39" s="244" t="s">
        <v>134</v>
      </c>
      <c r="T39" s="245" t="s">
        <v>172</v>
      </c>
      <c r="U39" s="230">
        <v>0</v>
      </c>
      <c r="V39" s="230">
        <f>ROUND(E39*U39,2)</f>
        <v>0</v>
      </c>
      <c r="W39" s="230"/>
      <c r="X39" s="230" t="s">
        <v>173</v>
      </c>
      <c r="Y39" s="230" t="s">
        <v>137</v>
      </c>
      <c r="Z39" s="210"/>
      <c r="AA39" s="210"/>
      <c r="AB39" s="210"/>
      <c r="AC39" s="210"/>
      <c r="AD39" s="210"/>
      <c r="AE39" s="210"/>
      <c r="AF39" s="210"/>
      <c r="AG39" s="210" t="s">
        <v>174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5">
      <c r="A40" s="227"/>
      <c r="B40" s="228"/>
      <c r="C40" s="268" t="s">
        <v>215</v>
      </c>
      <c r="D40" s="266"/>
      <c r="E40" s="267">
        <v>3088.2553200000002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176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39">
        <v>14</v>
      </c>
      <c r="B41" s="240" t="s">
        <v>216</v>
      </c>
      <c r="C41" s="257" t="s">
        <v>217</v>
      </c>
      <c r="D41" s="241" t="s">
        <v>209</v>
      </c>
      <c r="E41" s="242">
        <v>215.13140000000001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2">
        <v>0</v>
      </c>
      <c r="O41" s="242">
        <f>ROUND(E41*N41,2)</f>
        <v>0</v>
      </c>
      <c r="P41" s="242">
        <v>0</v>
      </c>
      <c r="Q41" s="242">
        <f>ROUND(E41*P41,2)</f>
        <v>0</v>
      </c>
      <c r="R41" s="244"/>
      <c r="S41" s="244" t="s">
        <v>134</v>
      </c>
      <c r="T41" s="245" t="s">
        <v>172</v>
      </c>
      <c r="U41" s="230">
        <v>0</v>
      </c>
      <c r="V41" s="230">
        <f>ROUND(E41*U41,2)</f>
        <v>0</v>
      </c>
      <c r="W41" s="230"/>
      <c r="X41" s="230" t="s">
        <v>173</v>
      </c>
      <c r="Y41" s="230" t="s">
        <v>137</v>
      </c>
      <c r="Z41" s="210"/>
      <c r="AA41" s="210"/>
      <c r="AB41" s="210"/>
      <c r="AC41" s="210"/>
      <c r="AD41" s="210"/>
      <c r="AE41" s="210"/>
      <c r="AF41" s="210"/>
      <c r="AG41" s="210" t="s">
        <v>174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0.399999999999999" outlineLevel="2" x14ac:dyDescent="0.25">
      <c r="A42" s="227"/>
      <c r="B42" s="228"/>
      <c r="C42" s="268" t="s">
        <v>218</v>
      </c>
      <c r="D42" s="266"/>
      <c r="E42" s="267">
        <v>215.13140000000001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176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0.399999999999999" outlineLevel="1" x14ac:dyDescent="0.25">
      <c r="A43" s="239">
        <v>15</v>
      </c>
      <c r="B43" s="240" t="s">
        <v>219</v>
      </c>
      <c r="C43" s="257" t="s">
        <v>220</v>
      </c>
      <c r="D43" s="241" t="s">
        <v>209</v>
      </c>
      <c r="E43" s="242">
        <v>40.671019999999999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4"/>
      <c r="S43" s="244" t="s">
        <v>134</v>
      </c>
      <c r="T43" s="245" t="s">
        <v>172</v>
      </c>
      <c r="U43" s="230">
        <v>0</v>
      </c>
      <c r="V43" s="230">
        <f>ROUND(E43*U43,2)</f>
        <v>0</v>
      </c>
      <c r="W43" s="230"/>
      <c r="X43" s="230" t="s">
        <v>173</v>
      </c>
      <c r="Y43" s="230" t="s">
        <v>137</v>
      </c>
      <c r="Z43" s="210"/>
      <c r="AA43" s="210"/>
      <c r="AB43" s="210"/>
      <c r="AC43" s="210"/>
      <c r="AD43" s="210"/>
      <c r="AE43" s="210"/>
      <c r="AF43" s="210"/>
      <c r="AG43" s="210" t="s">
        <v>174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5">
      <c r="A44" s="227"/>
      <c r="B44" s="228"/>
      <c r="C44" s="268" t="s">
        <v>221</v>
      </c>
      <c r="D44" s="266"/>
      <c r="E44" s="267">
        <v>23.297999999999998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176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5">
      <c r="A45" s="227"/>
      <c r="B45" s="228"/>
      <c r="C45" s="268" t="s">
        <v>222</v>
      </c>
      <c r="D45" s="266"/>
      <c r="E45" s="267">
        <v>1.575</v>
      </c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176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0.399999999999999" outlineLevel="3" x14ac:dyDescent="0.25">
      <c r="A46" s="227"/>
      <c r="B46" s="228"/>
      <c r="C46" s="268" t="s">
        <v>223</v>
      </c>
      <c r="D46" s="266"/>
      <c r="E46" s="267">
        <v>15.798019999999999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176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0.399999999999999" outlineLevel="1" x14ac:dyDescent="0.25">
      <c r="A47" s="239">
        <v>16</v>
      </c>
      <c r="B47" s="240" t="s">
        <v>224</v>
      </c>
      <c r="C47" s="257" t="s">
        <v>225</v>
      </c>
      <c r="D47" s="241" t="s">
        <v>209</v>
      </c>
      <c r="E47" s="242">
        <v>86.05256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21</v>
      </c>
      <c r="M47" s="244">
        <f>G47*(1+L47/100)</f>
        <v>0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4"/>
      <c r="S47" s="244" t="s">
        <v>134</v>
      </c>
      <c r="T47" s="245" t="s">
        <v>172</v>
      </c>
      <c r="U47" s="230">
        <v>0</v>
      </c>
      <c r="V47" s="230">
        <f>ROUND(E47*U47,2)</f>
        <v>0</v>
      </c>
      <c r="W47" s="230"/>
      <c r="X47" s="230" t="s">
        <v>173</v>
      </c>
      <c r="Y47" s="230" t="s">
        <v>137</v>
      </c>
      <c r="Z47" s="210"/>
      <c r="AA47" s="210"/>
      <c r="AB47" s="210"/>
      <c r="AC47" s="210"/>
      <c r="AD47" s="210"/>
      <c r="AE47" s="210"/>
      <c r="AF47" s="210"/>
      <c r="AG47" s="210" t="s">
        <v>174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5">
      <c r="A48" s="227"/>
      <c r="B48" s="228"/>
      <c r="C48" s="258" t="s">
        <v>226</v>
      </c>
      <c r="D48" s="253"/>
      <c r="E48" s="253"/>
      <c r="F48" s="253"/>
      <c r="G48" s="253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142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5">
      <c r="A49" s="227"/>
      <c r="B49" s="228"/>
      <c r="C49" s="268" t="s">
        <v>227</v>
      </c>
      <c r="D49" s="266"/>
      <c r="E49" s="267">
        <v>86.05256</v>
      </c>
      <c r="F49" s="230"/>
      <c r="G49" s="230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176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5">
      <c r="A50" s="232" t="s">
        <v>129</v>
      </c>
      <c r="B50" s="233" t="s">
        <v>76</v>
      </c>
      <c r="C50" s="255" t="s">
        <v>77</v>
      </c>
      <c r="D50" s="234"/>
      <c r="E50" s="235"/>
      <c r="F50" s="236"/>
      <c r="G50" s="236">
        <f>SUMIF(AG51:AG56,"&lt;&gt;NOR",G51:G56)</f>
        <v>0</v>
      </c>
      <c r="H50" s="236"/>
      <c r="I50" s="236">
        <f>SUM(I51:I56)</f>
        <v>0</v>
      </c>
      <c r="J50" s="236"/>
      <c r="K50" s="236">
        <f>SUM(K51:K56)</f>
        <v>0</v>
      </c>
      <c r="L50" s="236"/>
      <c r="M50" s="236">
        <f>SUM(M51:M56)</f>
        <v>0</v>
      </c>
      <c r="N50" s="235"/>
      <c r="O50" s="235">
        <f>SUM(O51:O56)</f>
        <v>0.01</v>
      </c>
      <c r="P50" s="235"/>
      <c r="Q50" s="235">
        <f>SUM(Q51:Q56)</f>
        <v>12.440000000000001</v>
      </c>
      <c r="R50" s="236"/>
      <c r="S50" s="236"/>
      <c r="T50" s="237"/>
      <c r="U50" s="231"/>
      <c r="V50" s="231">
        <f>SUM(V51:V56)</f>
        <v>44.85</v>
      </c>
      <c r="W50" s="231"/>
      <c r="X50" s="231"/>
      <c r="Y50" s="231"/>
      <c r="AG50" t="s">
        <v>130</v>
      </c>
    </row>
    <row r="51" spans="1:60" outlineLevel="1" x14ac:dyDescent="0.25">
      <c r="A51" s="239">
        <v>17</v>
      </c>
      <c r="B51" s="240" t="s">
        <v>228</v>
      </c>
      <c r="C51" s="257" t="s">
        <v>229</v>
      </c>
      <c r="D51" s="241" t="s">
        <v>194</v>
      </c>
      <c r="E51" s="242">
        <v>5.1254999999999997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2">
        <v>1.47E-3</v>
      </c>
      <c r="O51" s="242">
        <f>ROUND(E51*N51,2)</f>
        <v>0.01</v>
      </c>
      <c r="P51" s="242">
        <v>2.4</v>
      </c>
      <c r="Q51" s="242">
        <f>ROUND(E51*P51,2)</f>
        <v>12.3</v>
      </c>
      <c r="R51" s="244"/>
      <c r="S51" s="244" t="s">
        <v>134</v>
      </c>
      <c r="T51" s="245" t="s">
        <v>172</v>
      </c>
      <c r="U51" s="230">
        <v>8.5</v>
      </c>
      <c r="V51" s="230">
        <f>ROUND(E51*U51,2)</f>
        <v>43.57</v>
      </c>
      <c r="W51" s="230"/>
      <c r="X51" s="230" t="s">
        <v>173</v>
      </c>
      <c r="Y51" s="230" t="s">
        <v>137</v>
      </c>
      <c r="Z51" s="210"/>
      <c r="AA51" s="210"/>
      <c r="AB51" s="210"/>
      <c r="AC51" s="210"/>
      <c r="AD51" s="210"/>
      <c r="AE51" s="210"/>
      <c r="AF51" s="210"/>
      <c r="AG51" s="210" t="s">
        <v>174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5">
      <c r="A52" s="227"/>
      <c r="B52" s="228"/>
      <c r="C52" s="268" t="s">
        <v>230</v>
      </c>
      <c r="D52" s="266"/>
      <c r="E52" s="267">
        <v>2.5739999999999998</v>
      </c>
      <c r="F52" s="230"/>
      <c r="G52" s="23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176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5">
      <c r="A53" s="227"/>
      <c r="B53" s="228"/>
      <c r="C53" s="268" t="s">
        <v>231</v>
      </c>
      <c r="D53" s="266"/>
      <c r="E53" s="267">
        <v>1.0125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176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5">
      <c r="A54" s="227"/>
      <c r="B54" s="228"/>
      <c r="C54" s="268" t="s">
        <v>232</v>
      </c>
      <c r="D54" s="266"/>
      <c r="E54" s="267">
        <v>1.5389999999999999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176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5">
      <c r="A55" s="239">
        <v>18</v>
      </c>
      <c r="B55" s="240" t="s">
        <v>233</v>
      </c>
      <c r="C55" s="257" t="s">
        <v>234</v>
      </c>
      <c r="D55" s="241" t="s">
        <v>187</v>
      </c>
      <c r="E55" s="242">
        <v>2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2">
        <v>0</v>
      </c>
      <c r="O55" s="242">
        <f>ROUND(E55*N55,2)</f>
        <v>0</v>
      </c>
      <c r="P55" s="242">
        <v>7.0000000000000007E-2</v>
      </c>
      <c r="Q55" s="242">
        <f>ROUND(E55*P55,2)</f>
        <v>0.14000000000000001</v>
      </c>
      <c r="R55" s="244"/>
      <c r="S55" s="244" t="s">
        <v>134</v>
      </c>
      <c r="T55" s="245" t="s">
        <v>172</v>
      </c>
      <c r="U55" s="230">
        <v>0.64</v>
      </c>
      <c r="V55" s="230">
        <f>ROUND(E55*U55,2)</f>
        <v>1.28</v>
      </c>
      <c r="W55" s="230"/>
      <c r="X55" s="230" t="s">
        <v>173</v>
      </c>
      <c r="Y55" s="230" t="s">
        <v>137</v>
      </c>
      <c r="Z55" s="210"/>
      <c r="AA55" s="210"/>
      <c r="AB55" s="210"/>
      <c r="AC55" s="210"/>
      <c r="AD55" s="210"/>
      <c r="AE55" s="210"/>
      <c r="AF55" s="210"/>
      <c r="AG55" s="210" t="s">
        <v>174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5">
      <c r="A56" s="227"/>
      <c r="B56" s="228"/>
      <c r="C56" s="268" t="s">
        <v>235</v>
      </c>
      <c r="D56" s="266"/>
      <c r="E56" s="267">
        <v>2</v>
      </c>
      <c r="F56" s="230"/>
      <c r="G56" s="23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176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5">
      <c r="A57" s="232" t="s">
        <v>129</v>
      </c>
      <c r="B57" s="233" t="s">
        <v>88</v>
      </c>
      <c r="C57" s="255" t="s">
        <v>89</v>
      </c>
      <c r="D57" s="234"/>
      <c r="E57" s="235"/>
      <c r="F57" s="236"/>
      <c r="G57" s="236">
        <f>SUMIF(AG58:AG59,"&lt;&gt;NOR",G58:G59)</f>
        <v>0</v>
      </c>
      <c r="H57" s="236"/>
      <c r="I57" s="236">
        <f>SUM(I58:I59)</f>
        <v>0</v>
      </c>
      <c r="J57" s="236"/>
      <c r="K57" s="236">
        <f>SUM(K58:K59)</f>
        <v>0</v>
      </c>
      <c r="L57" s="236"/>
      <c r="M57" s="236">
        <f>SUM(M58:M59)</f>
        <v>0</v>
      </c>
      <c r="N57" s="235"/>
      <c r="O57" s="235">
        <f>SUM(O58:O59)</f>
        <v>0.01</v>
      </c>
      <c r="P57" s="235"/>
      <c r="Q57" s="235">
        <f>SUM(Q58:Q59)</f>
        <v>0.1</v>
      </c>
      <c r="R57" s="236"/>
      <c r="S57" s="236"/>
      <c r="T57" s="237"/>
      <c r="U57" s="231"/>
      <c r="V57" s="231">
        <f>SUM(V58:V59)</f>
        <v>5</v>
      </c>
      <c r="W57" s="231"/>
      <c r="X57" s="231"/>
      <c r="Y57" s="231"/>
      <c r="AG57" t="s">
        <v>130</v>
      </c>
    </row>
    <row r="58" spans="1:60" outlineLevel="1" x14ac:dyDescent="0.25">
      <c r="A58" s="239">
        <v>19</v>
      </c>
      <c r="B58" s="240" t="s">
        <v>236</v>
      </c>
      <c r="C58" s="257" t="s">
        <v>237</v>
      </c>
      <c r="D58" s="241" t="s">
        <v>238</v>
      </c>
      <c r="E58" s="242">
        <v>100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2">
        <v>5.0000000000000002E-5</v>
      </c>
      <c r="O58" s="242">
        <f>ROUND(E58*N58,2)</f>
        <v>0.01</v>
      </c>
      <c r="P58" s="242">
        <v>1E-3</v>
      </c>
      <c r="Q58" s="242">
        <f>ROUND(E58*P58,2)</f>
        <v>0.1</v>
      </c>
      <c r="R58" s="244"/>
      <c r="S58" s="244" t="s">
        <v>134</v>
      </c>
      <c r="T58" s="245" t="s">
        <v>172</v>
      </c>
      <c r="U58" s="230">
        <v>0.05</v>
      </c>
      <c r="V58" s="230">
        <f>ROUND(E58*U58,2)</f>
        <v>5</v>
      </c>
      <c r="W58" s="230"/>
      <c r="X58" s="230" t="s">
        <v>173</v>
      </c>
      <c r="Y58" s="230" t="s">
        <v>137</v>
      </c>
      <c r="Z58" s="210"/>
      <c r="AA58" s="210"/>
      <c r="AB58" s="210"/>
      <c r="AC58" s="210"/>
      <c r="AD58" s="210"/>
      <c r="AE58" s="210"/>
      <c r="AF58" s="210"/>
      <c r="AG58" s="210" t="s">
        <v>174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5">
      <c r="A59" s="227"/>
      <c r="B59" s="228"/>
      <c r="C59" s="268" t="s">
        <v>239</v>
      </c>
      <c r="D59" s="266"/>
      <c r="E59" s="267">
        <v>100</v>
      </c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176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x14ac:dyDescent="0.25">
      <c r="A60" s="232" t="s">
        <v>129</v>
      </c>
      <c r="B60" s="233" t="s">
        <v>76</v>
      </c>
      <c r="C60" s="255" t="s">
        <v>77</v>
      </c>
      <c r="D60" s="234"/>
      <c r="E60" s="235"/>
      <c r="F60" s="236"/>
      <c r="G60" s="236">
        <f>SUMIF(AG61:AG66,"&lt;&gt;NOR",G61:G66)</f>
        <v>0</v>
      </c>
      <c r="H60" s="236"/>
      <c r="I60" s="236">
        <f>SUM(I61:I66)</f>
        <v>0</v>
      </c>
      <c r="J60" s="236"/>
      <c r="K60" s="236">
        <f>SUM(K61:K66)</f>
        <v>0</v>
      </c>
      <c r="L60" s="236"/>
      <c r="M60" s="236">
        <f>SUM(M61:M66)</f>
        <v>0</v>
      </c>
      <c r="N60" s="235"/>
      <c r="O60" s="235">
        <f>SUM(O61:O66)</f>
        <v>0</v>
      </c>
      <c r="P60" s="235"/>
      <c r="Q60" s="235">
        <f>SUM(Q61:Q66)</f>
        <v>2.85</v>
      </c>
      <c r="R60" s="236"/>
      <c r="S60" s="236"/>
      <c r="T60" s="237"/>
      <c r="U60" s="231"/>
      <c r="V60" s="231">
        <f>SUM(V61:V66)</f>
        <v>12.47</v>
      </c>
      <c r="W60" s="231"/>
      <c r="X60" s="231"/>
      <c r="Y60" s="231"/>
      <c r="AG60" t="s">
        <v>130</v>
      </c>
    </row>
    <row r="61" spans="1:60" outlineLevel="1" x14ac:dyDescent="0.25">
      <c r="A61" s="239">
        <v>20</v>
      </c>
      <c r="B61" s="240" t="s">
        <v>240</v>
      </c>
      <c r="C61" s="257" t="s">
        <v>241</v>
      </c>
      <c r="D61" s="241" t="s">
        <v>171</v>
      </c>
      <c r="E61" s="242">
        <v>31.98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0</v>
      </c>
      <c r="O61" s="242">
        <f>ROUND(E61*N61,2)</f>
        <v>0</v>
      </c>
      <c r="P61" s="242">
        <v>8.8999999999999996E-2</v>
      </c>
      <c r="Q61" s="242">
        <f>ROUND(E61*P61,2)</f>
        <v>2.85</v>
      </c>
      <c r="R61" s="244"/>
      <c r="S61" s="244" t="s">
        <v>134</v>
      </c>
      <c r="T61" s="245" t="s">
        <v>172</v>
      </c>
      <c r="U61" s="230">
        <v>0.39</v>
      </c>
      <c r="V61" s="230">
        <f>ROUND(E61*U61,2)</f>
        <v>12.47</v>
      </c>
      <c r="W61" s="230"/>
      <c r="X61" s="230" t="s">
        <v>173</v>
      </c>
      <c r="Y61" s="230" t="s">
        <v>137</v>
      </c>
      <c r="Z61" s="210"/>
      <c r="AA61" s="210"/>
      <c r="AB61" s="210"/>
      <c r="AC61" s="210"/>
      <c r="AD61" s="210"/>
      <c r="AE61" s="210"/>
      <c r="AF61" s="210"/>
      <c r="AG61" s="210" t="s">
        <v>174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5">
      <c r="A62" s="227"/>
      <c r="B62" s="228"/>
      <c r="C62" s="268" t="s">
        <v>242</v>
      </c>
      <c r="D62" s="266"/>
      <c r="E62" s="267">
        <v>17.16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176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5">
      <c r="A63" s="227"/>
      <c r="B63" s="228"/>
      <c r="C63" s="268" t="s">
        <v>243</v>
      </c>
      <c r="D63" s="266"/>
      <c r="E63" s="267">
        <v>0.78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176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5">
      <c r="A64" s="227"/>
      <c r="B64" s="228"/>
      <c r="C64" s="268" t="s">
        <v>244</v>
      </c>
      <c r="D64" s="266"/>
      <c r="E64" s="267">
        <v>3.06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176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5">
      <c r="A65" s="227"/>
      <c r="B65" s="228"/>
      <c r="C65" s="268" t="s">
        <v>245</v>
      </c>
      <c r="D65" s="266"/>
      <c r="E65" s="267">
        <v>5.4</v>
      </c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176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5">
      <c r="A66" s="227"/>
      <c r="B66" s="228"/>
      <c r="C66" s="268" t="s">
        <v>246</v>
      </c>
      <c r="D66" s="266"/>
      <c r="E66" s="267">
        <v>5.58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176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5">
      <c r="A67" s="232" t="s">
        <v>129</v>
      </c>
      <c r="B67" s="233" t="s">
        <v>98</v>
      </c>
      <c r="C67" s="255" t="s">
        <v>99</v>
      </c>
      <c r="D67" s="234"/>
      <c r="E67" s="235"/>
      <c r="F67" s="236"/>
      <c r="G67" s="236">
        <f>SUMIF(AG68:AG70,"&lt;&gt;NOR",G68:G70)</f>
        <v>0</v>
      </c>
      <c r="H67" s="236"/>
      <c r="I67" s="236">
        <f>SUM(I68:I70)</f>
        <v>0</v>
      </c>
      <c r="J67" s="236"/>
      <c r="K67" s="236">
        <f>SUM(K68:K70)</f>
        <v>0</v>
      </c>
      <c r="L67" s="236"/>
      <c r="M67" s="236">
        <f>SUM(M68:M70)</f>
        <v>0</v>
      </c>
      <c r="N67" s="235"/>
      <c r="O67" s="235">
        <f>SUM(O68:O70)</f>
        <v>0</v>
      </c>
      <c r="P67" s="235"/>
      <c r="Q67" s="235">
        <f>SUM(Q68:Q70)</f>
        <v>0</v>
      </c>
      <c r="R67" s="236"/>
      <c r="S67" s="236"/>
      <c r="T67" s="237"/>
      <c r="U67" s="231"/>
      <c r="V67" s="231">
        <f>SUM(V68:V70)</f>
        <v>0</v>
      </c>
      <c r="W67" s="231"/>
      <c r="X67" s="231"/>
      <c r="Y67" s="231"/>
      <c r="AG67" t="s">
        <v>130</v>
      </c>
    </row>
    <row r="68" spans="1:60" outlineLevel="1" x14ac:dyDescent="0.25">
      <c r="A68" s="239">
        <v>21</v>
      </c>
      <c r="B68" s="240" t="s">
        <v>247</v>
      </c>
      <c r="C68" s="257" t="s">
        <v>248</v>
      </c>
      <c r="D68" s="241" t="s">
        <v>209</v>
      </c>
      <c r="E68" s="242">
        <v>0.1</v>
      </c>
      <c r="F68" s="243"/>
      <c r="G68" s="244">
        <f>ROUND(E68*F68,2)</f>
        <v>0</v>
      </c>
      <c r="H68" s="243"/>
      <c r="I68" s="244">
        <f>ROUND(E68*H68,2)</f>
        <v>0</v>
      </c>
      <c r="J68" s="243"/>
      <c r="K68" s="244">
        <f>ROUND(E68*J68,2)</f>
        <v>0</v>
      </c>
      <c r="L68" s="244">
        <v>21</v>
      </c>
      <c r="M68" s="244">
        <f>G68*(1+L68/100)</f>
        <v>0</v>
      </c>
      <c r="N68" s="242">
        <v>0</v>
      </c>
      <c r="O68" s="242">
        <f>ROUND(E68*N68,2)</f>
        <v>0</v>
      </c>
      <c r="P68" s="242">
        <v>0</v>
      </c>
      <c r="Q68" s="242">
        <f>ROUND(E68*P68,2)</f>
        <v>0</v>
      </c>
      <c r="R68" s="244"/>
      <c r="S68" s="244" t="s">
        <v>134</v>
      </c>
      <c r="T68" s="245" t="s">
        <v>172</v>
      </c>
      <c r="U68" s="230">
        <v>0</v>
      </c>
      <c r="V68" s="230">
        <f>ROUND(E68*U68,2)</f>
        <v>0</v>
      </c>
      <c r="W68" s="230"/>
      <c r="X68" s="230" t="s">
        <v>173</v>
      </c>
      <c r="Y68" s="230" t="s">
        <v>137</v>
      </c>
      <c r="Z68" s="210"/>
      <c r="AA68" s="210"/>
      <c r="AB68" s="210"/>
      <c r="AC68" s="210"/>
      <c r="AD68" s="210"/>
      <c r="AE68" s="210"/>
      <c r="AF68" s="210"/>
      <c r="AG68" s="210" t="s">
        <v>174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1" outlineLevel="2" x14ac:dyDescent="0.25">
      <c r="A69" s="227"/>
      <c r="B69" s="228"/>
      <c r="C69" s="258" t="s">
        <v>249</v>
      </c>
      <c r="D69" s="253"/>
      <c r="E69" s="253"/>
      <c r="F69" s="253"/>
      <c r="G69" s="253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142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54" t="str">
        <f>C69</f>
        <v>Pro vyjádření výnosu ve prospěch zhotovitele je nutné jednotkovou cenu uvést se záporným znaménkem. (Získaná částka ponižuje náklad stavby.)</v>
      </c>
      <c r="BB69" s="210"/>
      <c r="BC69" s="210"/>
      <c r="BD69" s="210"/>
      <c r="BE69" s="210"/>
      <c r="BF69" s="210"/>
      <c r="BG69" s="210"/>
      <c r="BH69" s="210"/>
    </row>
    <row r="70" spans="1:60" outlineLevel="2" x14ac:dyDescent="0.25">
      <c r="A70" s="227"/>
      <c r="B70" s="228"/>
      <c r="C70" s="268" t="s">
        <v>250</v>
      </c>
      <c r="D70" s="266"/>
      <c r="E70" s="267">
        <v>0.1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176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x14ac:dyDescent="0.25">
      <c r="A71" s="232" t="s">
        <v>129</v>
      </c>
      <c r="B71" s="233" t="s">
        <v>58</v>
      </c>
      <c r="C71" s="255" t="s">
        <v>59</v>
      </c>
      <c r="D71" s="234"/>
      <c r="E71" s="235"/>
      <c r="F71" s="236"/>
      <c r="G71" s="236">
        <f>SUMIF(AG72:AG73,"&lt;&gt;NOR",G72:G73)</f>
        <v>0</v>
      </c>
      <c r="H71" s="236"/>
      <c r="I71" s="236">
        <f>SUM(I72:I73)</f>
        <v>0</v>
      </c>
      <c r="J71" s="236"/>
      <c r="K71" s="236">
        <f>SUM(K72:K73)</f>
        <v>0</v>
      </c>
      <c r="L71" s="236"/>
      <c r="M71" s="236">
        <f>SUM(M72:M73)</f>
        <v>0</v>
      </c>
      <c r="N71" s="235"/>
      <c r="O71" s="235">
        <f>SUM(O72:O73)</f>
        <v>0</v>
      </c>
      <c r="P71" s="235"/>
      <c r="Q71" s="235">
        <f>SUM(Q72:Q73)</f>
        <v>0.51</v>
      </c>
      <c r="R71" s="236"/>
      <c r="S71" s="236"/>
      <c r="T71" s="237"/>
      <c r="U71" s="231"/>
      <c r="V71" s="231">
        <f>SUM(V72:V73)</f>
        <v>0.59</v>
      </c>
      <c r="W71" s="231"/>
      <c r="X71" s="231"/>
      <c r="Y71" s="231"/>
      <c r="AG71" t="s">
        <v>130</v>
      </c>
    </row>
    <row r="72" spans="1:60" outlineLevel="1" x14ac:dyDescent="0.25">
      <c r="A72" s="239">
        <v>22</v>
      </c>
      <c r="B72" s="240" t="s">
        <v>251</v>
      </c>
      <c r="C72" s="257" t="s">
        <v>252</v>
      </c>
      <c r="D72" s="241" t="s">
        <v>171</v>
      </c>
      <c r="E72" s="242">
        <v>3.7</v>
      </c>
      <c r="F72" s="243"/>
      <c r="G72" s="244">
        <f>ROUND(E72*F72,2)</f>
        <v>0</v>
      </c>
      <c r="H72" s="243"/>
      <c r="I72" s="244">
        <f>ROUND(E72*H72,2)</f>
        <v>0</v>
      </c>
      <c r="J72" s="243"/>
      <c r="K72" s="244">
        <f>ROUND(E72*J72,2)</f>
        <v>0</v>
      </c>
      <c r="L72" s="244">
        <v>21</v>
      </c>
      <c r="M72" s="244">
        <f>G72*(1+L72/100)</f>
        <v>0</v>
      </c>
      <c r="N72" s="242">
        <v>0</v>
      </c>
      <c r="O72" s="242">
        <f>ROUND(E72*N72,2)</f>
        <v>0</v>
      </c>
      <c r="P72" s="242">
        <v>0.13800000000000001</v>
      </c>
      <c r="Q72" s="242">
        <f>ROUND(E72*P72,2)</f>
        <v>0.51</v>
      </c>
      <c r="R72" s="244"/>
      <c r="S72" s="244" t="s">
        <v>134</v>
      </c>
      <c r="T72" s="245" t="s">
        <v>172</v>
      </c>
      <c r="U72" s="230">
        <v>0.16</v>
      </c>
      <c r="V72" s="230">
        <f>ROUND(E72*U72,2)</f>
        <v>0.59</v>
      </c>
      <c r="W72" s="230"/>
      <c r="X72" s="230" t="s">
        <v>173</v>
      </c>
      <c r="Y72" s="230" t="s">
        <v>137</v>
      </c>
      <c r="Z72" s="210"/>
      <c r="AA72" s="210"/>
      <c r="AB72" s="210"/>
      <c r="AC72" s="210"/>
      <c r="AD72" s="210"/>
      <c r="AE72" s="210"/>
      <c r="AF72" s="210"/>
      <c r="AG72" s="210" t="s">
        <v>174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5">
      <c r="A73" s="227"/>
      <c r="B73" s="228"/>
      <c r="C73" s="268" t="s">
        <v>253</v>
      </c>
      <c r="D73" s="266"/>
      <c r="E73" s="267">
        <v>3.7</v>
      </c>
      <c r="F73" s="230"/>
      <c r="G73" s="230"/>
      <c r="H73" s="230"/>
      <c r="I73" s="230"/>
      <c r="J73" s="230"/>
      <c r="K73" s="230"/>
      <c r="L73" s="230"/>
      <c r="M73" s="230"/>
      <c r="N73" s="229"/>
      <c r="O73" s="229"/>
      <c r="P73" s="229"/>
      <c r="Q73" s="229"/>
      <c r="R73" s="230"/>
      <c r="S73" s="230"/>
      <c r="T73" s="230"/>
      <c r="U73" s="230"/>
      <c r="V73" s="230"/>
      <c r="W73" s="230"/>
      <c r="X73" s="230"/>
      <c r="Y73" s="230"/>
      <c r="Z73" s="210"/>
      <c r="AA73" s="210"/>
      <c r="AB73" s="210"/>
      <c r="AC73" s="210"/>
      <c r="AD73" s="210"/>
      <c r="AE73" s="210"/>
      <c r="AF73" s="210"/>
      <c r="AG73" s="210" t="s">
        <v>176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x14ac:dyDescent="0.25">
      <c r="A74" s="3"/>
      <c r="B74" s="4"/>
      <c r="C74" s="259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E74">
        <v>12</v>
      </c>
      <c r="AF74">
        <v>21</v>
      </c>
      <c r="AG74" t="s">
        <v>115</v>
      </c>
    </row>
    <row r="75" spans="1:60" x14ac:dyDescent="0.25">
      <c r="A75" s="213"/>
      <c r="B75" s="214" t="s">
        <v>31</v>
      </c>
      <c r="C75" s="260"/>
      <c r="D75" s="215"/>
      <c r="E75" s="216"/>
      <c r="F75" s="216"/>
      <c r="G75" s="238">
        <f>G8+G31+G33+G36+G50+G57+G60+G67+G71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E75">
        <f>SUMIF(L7:L73,AE74,G7:G73)</f>
        <v>0</v>
      </c>
      <c r="AF75">
        <f>SUMIF(L7:L73,AF74,G7:G73)</f>
        <v>0</v>
      </c>
      <c r="AG75" t="s">
        <v>165</v>
      </c>
    </row>
    <row r="76" spans="1:60" x14ac:dyDescent="0.25">
      <c r="A76" s="3"/>
      <c r="B76" s="4"/>
      <c r="C76" s="259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 x14ac:dyDescent="0.25">
      <c r="A77" s="3"/>
      <c r="B77" s="4"/>
      <c r="C77" s="259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60" x14ac:dyDescent="0.25">
      <c r="A78" s="217" t="s">
        <v>166</v>
      </c>
      <c r="B78" s="217"/>
      <c r="C78" s="261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 x14ac:dyDescent="0.25">
      <c r="A79" s="218"/>
      <c r="B79" s="219"/>
      <c r="C79" s="262"/>
      <c r="D79" s="219"/>
      <c r="E79" s="219"/>
      <c r="F79" s="219"/>
      <c r="G79" s="220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G79" t="s">
        <v>167</v>
      </c>
    </row>
    <row r="80" spans="1:60" x14ac:dyDescent="0.25">
      <c r="A80" s="221"/>
      <c r="B80" s="222"/>
      <c r="C80" s="263"/>
      <c r="D80" s="222"/>
      <c r="E80" s="222"/>
      <c r="F80" s="222"/>
      <c r="G80" s="22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33" x14ac:dyDescent="0.25">
      <c r="A81" s="221"/>
      <c r="B81" s="222"/>
      <c r="C81" s="263"/>
      <c r="D81" s="222"/>
      <c r="E81" s="222"/>
      <c r="F81" s="222"/>
      <c r="G81" s="22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33" x14ac:dyDescent="0.25">
      <c r="A82" s="221"/>
      <c r="B82" s="222"/>
      <c r="C82" s="263"/>
      <c r="D82" s="222"/>
      <c r="E82" s="222"/>
      <c r="F82" s="222"/>
      <c r="G82" s="22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33" x14ac:dyDescent="0.25">
      <c r="A83" s="224"/>
      <c r="B83" s="225"/>
      <c r="C83" s="264"/>
      <c r="D83" s="225"/>
      <c r="E83" s="225"/>
      <c r="F83" s="225"/>
      <c r="G83" s="226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5">
      <c r="A84" s="3"/>
      <c r="B84" s="4"/>
      <c r="C84" s="259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5">
      <c r="C85" s="265"/>
      <c r="D85" s="10"/>
      <c r="AG85" t="s">
        <v>168</v>
      </c>
    </row>
    <row r="86" spans="1:33" x14ac:dyDescent="0.25">
      <c r="D86" s="10"/>
    </row>
    <row r="87" spans="1:33" x14ac:dyDescent="0.25">
      <c r="D87" s="10"/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1">
    <mergeCell ref="C69:G69"/>
    <mergeCell ref="A1:G1"/>
    <mergeCell ref="C2:G2"/>
    <mergeCell ref="C3:G3"/>
    <mergeCell ref="C4:G4"/>
    <mergeCell ref="A78:C78"/>
    <mergeCell ref="A79:G83"/>
    <mergeCell ref="C27:G27"/>
    <mergeCell ref="C30:G30"/>
    <mergeCell ref="C38:G38"/>
    <mergeCell ref="C48:G48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049A1-069A-47C2-97E4-E73B48FEFD2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103</v>
      </c>
    </row>
    <row r="2" spans="1:60" ht="25.05" customHeight="1" x14ac:dyDescent="0.25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104</v>
      </c>
    </row>
    <row r="3" spans="1:60" ht="25.05" customHeight="1" x14ac:dyDescent="0.25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104</v>
      </c>
      <c r="AG3" t="s">
        <v>105</v>
      </c>
    </row>
    <row r="4" spans="1:60" ht="25.05" customHeight="1" x14ac:dyDescent="0.25">
      <c r="A4" s="200" t="s">
        <v>10</v>
      </c>
      <c r="B4" s="201" t="s">
        <v>52</v>
      </c>
      <c r="C4" s="202" t="s">
        <v>53</v>
      </c>
      <c r="D4" s="203"/>
      <c r="E4" s="203"/>
      <c r="F4" s="203"/>
      <c r="G4" s="204"/>
      <c r="AG4" t="s">
        <v>106</v>
      </c>
    </row>
    <row r="5" spans="1:60" x14ac:dyDescent="0.25">
      <c r="D5" s="10"/>
    </row>
    <row r="6" spans="1:60" ht="39.6" x14ac:dyDescent="0.25">
      <c r="A6" s="206" t="s">
        <v>107</v>
      </c>
      <c r="B6" s="208" t="s">
        <v>108</v>
      </c>
      <c r="C6" s="208" t="s">
        <v>109</v>
      </c>
      <c r="D6" s="207" t="s">
        <v>110</v>
      </c>
      <c r="E6" s="206" t="s">
        <v>111</v>
      </c>
      <c r="F6" s="205" t="s">
        <v>112</v>
      </c>
      <c r="G6" s="206" t="s">
        <v>31</v>
      </c>
      <c r="H6" s="209" t="s">
        <v>32</v>
      </c>
      <c r="I6" s="209" t="s">
        <v>113</v>
      </c>
      <c r="J6" s="209" t="s">
        <v>33</v>
      </c>
      <c r="K6" s="209" t="s">
        <v>114</v>
      </c>
      <c r="L6" s="209" t="s">
        <v>115</v>
      </c>
      <c r="M6" s="209" t="s">
        <v>116</v>
      </c>
      <c r="N6" s="209" t="s">
        <v>117</v>
      </c>
      <c r="O6" s="209" t="s">
        <v>118</v>
      </c>
      <c r="P6" s="209" t="s">
        <v>119</v>
      </c>
      <c r="Q6" s="209" t="s">
        <v>120</v>
      </c>
      <c r="R6" s="209" t="s">
        <v>121</v>
      </c>
      <c r="S6" s="209" t="s">
        <v>122</v>
      </c>
      <c r="T6" s="209" t="s">
        <v>123</v>
      </c>
      <c r="U6" s="209" t="s">
        <v>124</v>
      </c>
      <c r="V6" s="209" t="s">
        <v>125</v>
      </c>
      <c r="W6" s="209" t="s">
        <v>126</v>
      </c>
      <c r="X6" s="209" t="s">
        <v>127</v>
      </c>
      <c r="Y6" s="209" t="s">
        <v>128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32" t="s">
        <v>129</v>
      </c>
      <c r="B8" s="233" t="s">
        <v>58</v>
      </c>
      <c r="C8" s="255" t="s">
        <v>59</v>
      </c>
      <c r="D8" s="234"/>
      <c r="E8" s="235"/>
      <c r="F8" s="236"/>
      <c r="G8" s="236">
        <f>SUMIF(AG9:AG16,"&lt;&gt;NOR",G9:G16)</f>
        <v>0</v>
      </c>
      <c r="H8" s="236"/>
      <c r="I8" s="236">
        <f>SUM(I9:I16)</f>
        <v>0</v>
      </c>
      <c r="J8" s="236"/>
      <c r="K8" s="236">
        <f>SUM(K9:K16)</f>
        <v>0</v>
      </c>
      <c r="L8" s="236"/>
      <c r="M8" s="236">
        <f>SUM(M9:M16)</f>
        <v>0</v>
      </c>
      <c r="N8" s="235"/>
      <c r="O8" s="235">
        <f>SUM(O9:O16)</f>
        <v>0</v>
      </c>
      <c r="P8" s="235"/>
      <c r="Q8" s="235">
        <f>SUM(Q9:Q16)</f>
        <v>0</v>
      </c>
      <c r="R8" s="236"/>
      <c r="S8" s="236"/>
      <c r="T8" s="237"/>
      <c r="U8" s="231"/>
      <c r="V8" s="231">
        <f>SUM(V9:V16)</f>
        <v>120.19000000000001</v>
      </c>
      <c r="W8" s="231"/>
      <c r="X8" s="231"/>
      <c r="Y8" s="231"/>
      <c r="AG8" t="s">
        <v>130</v>
      </c>
    </row>
    <row r="9" spans="1:60" outlineLevel="1" x14ac:dyDescent="0.25">
      <c r="A9" s="239">
        <v>1</v>
      </c>
      <c r="B9" s="240" t="s">
        <v>254</v>
      </c>
      <c r="C9" s="257" t="s">
        <v>255</v>
      </c>
      <c r="D9" s="241" t="s">
        <v>194</v>
      </c>
      <c r="E9" s="242">
        <v>78.477410000000006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/>
      <c r="S9" s="244" t="s">
        <v>134</v>
      </c>
      <c r="T9" s="245" t="s">
        <v>172</v>
      </c>
      <c r="U9" s="230">
        <v>0.37</v>
      </c>
      <c r="V9" s="230">
        <f>ROUND(E9*U9,2)</f>
        <v>29.04</v>
      </c>
      <c r="W9" s="230"/>
      <c r="X9" s="230" t="s">
        <v>173</v>
      </c>
      <c r="Y9" s="230" t="s">
        <v>137</v>
      </c>
      <c r="Z9" s="210"/>
      <c r="AA9" s="210"/>
      <c r="AB9" s="210"/>
      <c r="AC9" s="210"/>
      <c r="AD9" s="210"/>
      <c r="AE9" s="210"/>
      <c r="AF9" s="210"/>
      <c r="AG9" s="210" t="s">
        <v>174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outlineLevel="2" x14ac:dyDescent="0.25">
      <c r="A10" s="227"/>
      <c r="B10" s="228"/>
      <c r="C10" s="268" t="s">
        <v>256</v>
      </c>
      <c r="D10" s="266"/>
      <c r="E10" s="267">
        <v>67.516159999999999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176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3" x14ac:dyDescent="0.25">
      <c r="A11" s="227"/>
      <c r="B11" s="228"/>
      <c r="C11" s="268" t="s">
        <v>257</v>
      </c>
      <c r="D11" s="266"/>
      <c r="E11" s="267">
        <v>10.96125</v>
      </c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176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5">
      <c r="A12" s="246">
        <v>2</v>
      </c>
      <c r="B12" s="247" t="s">
        <v>258</v>
      </c>
      <c r="C12" s="256" t="s">
        <v>259</v>
      </c>
      <c r="D12" s="248" t="s">
        <v>194</v>
      </c>
      <c r="E12" s="249">
        <v>78.477410000000006</v>
      </c>
      <c r="F12" s="250"/>
      <c r="G12" s="251">
        <f>ROUND(E12*F12,2)</f>
        <v>0</v>
      </c>
      <c r="H12" s="250"/>
      <c r="I12" s="251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49">
        <v>0</v>
      </c>
      <c r="O12" s="249">
        <f>ROUND(E12*N12,2)</f>
        <v>0</v>
      </c>
      <c r="P12" s="249">
        <v>0</v>
      </c>
      <c r="Q12" s="249">
        <f>ROUND(E12*P12,2)</f>
        <v>0</v>
      </c>
      <c r="R12" s="251"/>
      <c r="S12" s="251" t="s">
        <v>134</v>
      </c>
      <c r="T12" s="252" t="s">
        <v>172</v>
      </c>
      <c r="U12" s="230">
        <v>0.65200000000000002</v>
      </c>
      <c r="V12" s="230">
        <f>ROUND(E12*U12,2)</f>
        <v>51.17</v>
      </c>
      <c r="W12" s="230"/>
      <c r="X12" s="230" t="s">
        <v>173</v>
      </c>
      <c r="Y12" s="230" t="s">
        <v>137</v>
      </c>
      <c r="Z12" s="210"/>
      <c r="AA12" s="210"/>
      <c r="AB12" s="210"/>
      <c r="AC12" s="210"/>
      <c r="AD12" s="210"/>
      <c r="AE12" s="210"/>
      <c r="AF12" s="210"/>
      <c r="AG12" s="210" t="s">
        <v>174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5">
      <c r="A13" s="246">
        <v>3</v>
      </c>
      <c r="B13" s="247" t="s">
        <v>260</v>
      </c>
      <c r="C13" s="256" t="s">
        <v>261</v>
      </c>
      <c r="D13" s="248" t="s">
        <v>194</v>
      </c>
      <c r="E13" s="249">
        <v>78.477410000000006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51"/>
      <c r="S13" s="251" t="s">
        <v>134</v>
      </c>
      <c r="T13" s="252" t="s">
        <v>172</v>
      </c>
      <c r="U13" s="230">
        <v>0.01</v>
      </c>
      <c r="V13" s="230">
        <f>ROUND(E13*U13,2)</f>
        <v>0.78</v>
      </c>
      <c r="W13" s="230"/>
      <c r="X13" s="230" t="s">
        <v>173</v>
      </c>
      <c r="Y13" s="230" t="s">
        <v>137</v>
      </c>
      <c r="Z13" s="210"/>
      <c r="AA13" s="210"/>
      <c r="AB13" s="210"/>
      <c r="AC13" s="210"/>
      <c r="AD13" s="210"/>
      <c r="AE13" s="210"/>
      <c r="AF13" s="210"/>
      <c r="AG13" s="210" t="s">
        <v>174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0.399999999999999" outlineLevel="1" x14ac:dyDescent="0.25">
      <c r="A14" s="246">
        <v>4</v>
      </c>
      <c r="B14" s="247" t="s">
        <v>262</v>
      </c>
      <c r="C14" s="256" t="s">
        <v>263</v>
      </c>
      <c r="D14" s="248" t="s">
        <v>194</v>
      </c>
      <c r="E14" s="249">
        <v>78.477410000000006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51"/>
      <c r="S14" s="251" t="s">
        <v>134</v>
      </c>
      <c r="T14" s="252" t="s">
        <v>172</v>
      </c>
      <c r="U14" s="230">
        <v>0</v>
      </c>
      <c r="V14" s="230">
        <f>ROUND(E14*U14,2)</f>
        <v>0</v>
      </c>
      <c r="W14" s="230"/>
      <c r="X14" s="230" t="s">
        <v>173</v>
      </c>
      <c r="Y14" s="230" t="s">
        <v>137</v>
      </c>
      <c r="Z14" s="210"/>
      <c r="AA14" s="210"/>
      <c r="AB14" s="210"/>
      <c r="AC14" s="210"/>
      <c r="AD14" s="210"/>
      <c r="AE14" s="210"/>
      <c r="AF14" s="210"/>
      <c r="AG14" s="210" t="s">
        <v>174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5">
      <c r="A15" s="239">
        <v>5</v>
      </c>
      <c r="B15" s="240" t="s">
        <v>264</v>
      </c>
      <c r="C15" s="257" t="s">
        <v>265</v>
      </c>
      <c r="D15" s="241" t="s">
        <v>171</v>
      </c>
      <c r="E15" s="242">
        <v>156.80000000000001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2">
        <v>0</v>
      </c>
      <c r="O15" s="242">
        <f>ROUND(E15*N15,2)</f>
        <v>0</v>
      </c>
      <c r="P15" s="242">
        <v>0</v>
      </c>
      <c r="Q15" s="242">
        <f>ROUND(E15*P15,2)</f>
        <v>0</v>
      </c>
      <c r="R15" s="244"/>
      <c r="S15" s="244" t="s">
        <v>134</v>
      </c>
      <c r="T15" s="245" t="s">
        <v>172</v>
      </c>
      <c r="U15" s="230">
        <v>0.25</v>
      </c>
      <c r="V15" s="230">
        <f>ROUND(E15*U15,2)</f>
        <v>39.200000000000003</v>
      </c>
      <c r="W15" s="230"/>
      <c r="X15" s="230" t="s">
        <v>173</v>
      </c>
      <c r="Y15" s="230" t="s">
        <v>137</v>
      </c>
      <c r="Z15" s="210"/>
      <c r="AA15" s="210"/>
      <c r="AB15" s="210"/>
      <c r="AC15" s="210"/>
      <c r="AD15" s="210"/>
      <c r="AE15" s="210"/>
      <c r="AF15" s="210"/>
      <c r="AG15" s="210" t="s">
        <v>174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5">
      <c r="A16" s="227"/>
      <c r="B16" s="228"/>
      <c r="C16" s="268" t="s">
        <v>266</v>
      </c>
      <c r="D16" s="266"/>
      <c r="E16" s="267">
        <v>156.80000000000001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176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5">
      <c r="A17" s="232" t="s">
        <v>129</v>
      </c>
      <c r="B17" s="233" t="s">
        <v>62</v>
      </c>
      <c r="C17" s="255" t="s">
        <v>63</v>
      </c>
      <c r="D17" s="234"/>
      <c r="E17" s="235"/>
      <c r="F17" s="236"/>
      <c r="G17" s="236">
        <f>SUMIF(AG18:AG21,"&lt;&gt;NOR",G18:G21)</f>
        <v>0</v>
      </c>
      <c r="H17" s="236"/>
      <c r="I17" s="236">
        <f>SUM(I18:I21)</f>
        <v>0</v>
      </c>
      <c r="J17" s="236"/>
      <c r="K17" s="236">
        <f>SUM(K18:K21)</f>
        <v>0</v>
      </c>
      <c r="L17" s="236"/>
      <c r="M17" s="236">
        <f>SUM(M18:M21)</f>
        <v>0</v>
      </c>
      <c r="N17" s="235"/>
      <c r="O17" s="235">
        <f>SUM(O18:O21)</f>
        <v>0.68</v>
      </c>
      <c r="P17" s="235"/>
      <c r="Q17" s="235">
        <f>SUM(Q18:Q21)</f>
        <v>0</v>
      </c>
      <c r="R17" s="236"/>
      <c r="S17" s="236"/>
      <c r="T17" s="237"/>
      <c r="U17" s="231"/>
      <c r="V17" s="231">
        <f>SUM(V18:V21)</f>
        <v>1.3</v>
      </c>
      <c r="W17" s="231"/>
      <c r="X17" s="231"/>
      <c r="Y17" s="231"/>
      <c r="AG17" t="s">
        <v>130</v>
      </c>
    </row>
    <row r="18" spans="1:60" ht="20.399999999999999" outlineLevel="1" x14ac:dyDescent="0.25">
      <c r="A18" s="239">
        <v>6</v>
      </c>
      <c r="B18" s="240" t="s">
        <v>267</v>
      </c>
      <c r="C18" s="257" t="s">
        <v>268</v>
      </c>
      <c r="D18" s="241" t="s">
        <v>171</v>
      </c>
      <c r="E18" s="242">
        <v>0.85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0.77122999999999997</v>
      </c>
      <c r="O18" s="242">
        <f>ROUND(E18*N18,2)</f>
        <v>0.66</v>
      </c>
      <c r="P18" s="242">
        <v>0</v>
      </c>
      <c r="Q18" s="242">
        <f>ROUND(E18*P18,2)</f>
        <v>0</v>
      </c>
      <c r="R18" s="244"/>
      <c r="S18" s="244" t="s">
        <v>134</v>
      </c>
      <c r="T18" s="245" t="s">
        <v>172</v>
      </c>
      <c r="U18" s="230">
        <v>0.93400000000000005</v>
      </c>
      <c r="V18" s="230">
        <f>ROUND(E18*U18,2)</f>
        <v>0.79</v>
      </c>
      <c r="W18" s="230"/>
      <c r="X18" s="230" t="s">
        <v>173</v>
      </c>
      <c r="Y18" s="230" t="s">
        <v>137</v>
      </c>
      <c r="Z18" s="210"/>
      <c r="AA18" s="210"/>
      <c r="AB18" s="210"/>
      <c r="AC18" s="210"/>
      <c r="AD18" s="210"/>
      <c r="AE18" s="210"/>
      <c r="AF18" s="210"/>
      <c r="AG18" s="210" t="s">
        <v>174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5">
      <c r="A19" s="227"/>
      <c r="B19" s="228"/>
      <c r="C19" s="268" t="s">
        <v>269</v>
      </c>
      <c r="D19" s="266"/>
      <c r="E19" s="267">
        <v>0.85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176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0.399999999999999" outlineLevel="1" x14ac:dyDescent="0.25">
      <c r="A20" s="239">
        <v>7</v>
      </c>
      <c r="B20" s="240" t="s">
        <v>270</v>
      </c>
      <c r="C20" s="257" t="s">
        <v>271</v>
      </c>
      <c r="D20" s="241" t="s">
        <v>209</v>
      </c>
      <c r="E20" s="242">
        <v>0.02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1.0210999999999999</v>
      </c>
      <c r="O20" s="242">
        <f>ROUND(E20*N20,2)</f>
        <v>0.02</v>
      </c>
      <c r="P20" s="242">
        <v>0</v>
      </c>
      <c r="Q20" s="242">
        <f>ROUND(E20*P20,2)</f>
        <v>0</v>
      </c>
      <c r="R20" s="244"/>
      <c r="S20" s="244" t="s">
        <v>134</v>
      </c>
      <c r="T20" s="245" t="s">
        <v>172</v>
      </c>
      <c r="U20" s="230">
        <v>25.27</v>
      </c>
      <c r="V20" s="230">
        <f>ROUND(E20*U20,2)</f>
        <v>0.51</v>
      </c>
      <c r="W20" s="230"/>
      <c r="X20" s="230" t="s">
        <v>173</v>
      </c>
      <c r="Y20" s="230" t="s">
        <v>137</v>
      </c>
      <c r="Z20" s="210"/>
      <c r="AA20" s="210"/>
      <c r="AB20" s="210"/>
      <c r="AC20" s="210"/>
      <c r="AD20" s="210"/>
      <c r="AE20" s="210"/>
      <c r="AF20" s="210"/>
      <c r="AG20" s="210" t="s">
        <v>174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5">
      <c r="A21" s="227"/>
      <c r="B21" s="228"/>
      <c r="C21" s="268" t="s">
        <v>272</v>
      </c>
      <c r="D21" s="266"/>
      <c r="E21" s="267">
        <v>0.02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176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5">
      <c r="A22" s="232" t="s">
        <v>129</v>
      </c>
      <c r="B22" s="233" t="s">
        <v>80</v>
      </c>
      <c r="C22" s="255" t="s">
        <v>81</v>
      </c>
      <c r="D22" s="234"/>
      <c r="E22" s="235"/>
      <c r="F22" s="236"/>
      <c r="G22" s="236">
        <f>SUMIF(AG23:AG24,"&lt;&gt;NOR",G23:G24)</f>
        <v>0</v>
      </c>
      <c r="H22" s="236"/>
      <c r="I22" s="236">
        <f>SUM(I23:I24)</f>
        <v>0</v>
      </c>
      <c r="J22" s="236"/>
      <c r="K22" s="236">
        <f>SUM(K23:K24)</f>
        <v>0</v>
      </c>
      <c r="L22" s="236"/>
      <c r="M22" s="236">
        <f>SUM(M23:M24)</f>
        <v>0</v>
      </c>
      <c r="N22" s="235"/>
      <c r="O22" s="235">
        <f>SUM(O23:O24)</f>
        <v>0.01</v>
      </c>
      <c r="P22" s="235"/>
      <c r="Q22" s="235">
        <f>SUM(Q23:Q24)</f>
        <v>0</v>
      </c>
      <c r="R22" s="236"/>
      <c r="S22" s="236"/>
      <c r="T22" s="237"/>
      <c r="U22" s="231"/>
      <c r="V22" s="231">
        <f>SUM(V23:V24)</f>
        <v>0</v>
      </c>
      <c r="W22" s="231"/>
      <c r="X22" s="231"/>
      <c r="Y22" s="231"/>
      <c r="AG22" t="s">
        <v>130</v>
      </c>
    </row>
    <row r="23" spans="1:60" ht="20.399999999999999" outlineLevel="1" x14ac:dyDescent="0.25">
      <c r="A23" s="239">
        <v>8</v>
      </c>
      <c r="B23" s="240" t="s">
        <v>273</v>
      </c>
      <c r="C23" s="257" t="s">
        <v>274</v>
      </c>
      <c r="D23" s="241" t="s">
        <v>171</v>
      </c>
      <c r="E23" s="242">
        <v>1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6.3800000000000003E-3</v>
      </c>
      <c r="O23" s="242">
        <f>ROUND(E23*N23,2)</f>
        <v>0.01</v>
      </c>
      <c r="P23" s="242">
        <v>0</v>
      </c>
      <c r="Q23" s="242">
        <f>ROUND(E23*P23,2)</f>
        <v>0</v>
      </c>
      <c r="R23" s="244"/>
      <c r="S23" s="244" t="s">
        <v>134</v>
      </c>
      <c r="T23" s="245" t="s">
        <v>275</v>
      </c>
      <c r="U23" s="230">
        <v>0</v>
      </c>
      <c r="V23" s="230">
        <f>ROUND(E23*U23,2)</f>
        <v>0</v>
      </c>
      <c r="W23" s="230"/>
      <c r="X23" s="230" t="s">
        <v>276</v>
      </c>
      <c r="Y23" s="230" t="s">
        <v>137</v>
      </c>
      <c r="Z23" s="210"/>
      <c r="AA23" s="210"/>
      <c r="AB23" s="210"/>
      <c r="AC23" s="210"/>
      <c r="AD23" s="210"/>
      <c r="AE23" s="210"/>
      <c r="AF23" s="210"/>
      <c r="AG23" s="210" t="s">
        <v>277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5">
      <c r="A24" s="227"/>
      <c r="B24" s="228"/>
      <c r="C24" s="268" t="s">
        <v>278</v>
      </c>
      <c r="D24" s="266"/>
      <c r="E24" s="267">
        <v>1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176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5">
      <c r="A25" s="232" t="s">
        <v>129</v>
      </c>
      <c r="B25" s="233" t="s">
        <v>58</v>
      </c>
      <c r="C25" s="255" t="s">
        <v>59</v>
      </c>
      <c r="D25" s="234"/>
      <c r="E25" s="235"/>
      <c r="F25" s="236"/>
      <c r="G25" s="236">
        <f>SUMIF(AG26:AG35,"&lt;&gt;NOR",G26:G35)</f>
        <v>0</v>
      </c>
      <c r="H25" s="236"/>
      <c r="I25" s="236">
        <f>SUM(I26:I35)</f>
        <v>0</v>
      </c>
      <c r="J25" s="236"/>
      <c r="K25" s="236">
        <f>SUM(K26:K35)</f>
        <v>0</v>
      </c>
      <c r="L25" s="236"/>
      <c r="M25" s="236">
        <f>SUM(M26:M35)</f>
        <v>0</v>
      </c>
      <c r="N25" s="235"/>
      <c r="O25" s="235">
        <f>SUM(O26:O35)</f>
        <v>4.01</v>
      </c>
      <c r="P25" s="235"/>
      <c r="Q25" s="235">
        <f>SUM(Q26:Q35)</f>
        <v>1.56</v>
      </c>
      <c r="R25" s="236"/>
      <c r="S25" s="236"/>
      <c r="T25" s="237"/>
      <c r="U25" s="231"/>
      <c r="V25" s="231">
        <f>SUM(V26:V35)</f>
        <v>68.180000000000007</v>
      </c>
      <c r="W25" s="231"/>
      <c r="X25" s="231"/>
      <c r="Y25" s="231"/>
      <c r="AG25" t="s">
        <v>130</v>
      </c>
    </row>
    <row r="26" spans="1:60" outlineLevel="1" x14ac:dyDescent="0.25">
      <c r="A26" s="239">
        <v>9</v>
      </c>
      <c r="B26" s="240" t="s">
        <v>279</v>
      </c>
      <c r="C26" s="257" t="s">
        <v>280</v>
      </c>
      <c r="D26" s="241" t="s">
        <v>194</v>
      </c>
      <c r="E26" s="242">
        <v>1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4"/>
      <c r="S26" s="244" t="s">
        <v>134</v>
      </c>
      <c r="T26" s="245" t="s">
        <v>172</v>
      </c>
      <c r="U26" s="230">
        <v>2.2000000000000002</v>
      </c>
      <c r="V26" s="230">
        <f>ROUND(E26*U26,2)</f>
        <v>2.2000000000000002</v>
      </c>
      <c r="W26" s="230"/>
      <c r="X26" s="230" t="s">
        <v>173</v>
      </c>
      <c r="Y26" s="230" t="s">
        <v>137</v>
      </c>
      <c r="Z26" s="210"/>
      <c r="AA26" s="210"/>
      <c r="AB26" s="210"/>
      <c r="AC26" s="210"/>
      <c r="AD26" s="210"/>
      <c r="AE26" s="210"/>
      <c r="AF26" s="210"/>
      <c r="AG26" s="210" t="s">
        <v>174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5">
      <c r="A27" s="227"/>
      <c r="B27" s="228"/>
      <c r="C27" s="268" t="s">
        <v>281</v>
      </c>
      <c r="D27" s="266"/>
      <c r="E27" s="267">
        <v>1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176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39">
        <v>10</v>
      </c>
      <c r="B28" s="240" t="s">
        <v>282</v>
      </c>
      <c r="C28" s="257" t="s">
        <v>283</v>
      </c>
      <c r="D28" s="241" t="s">
        <v>209</v>
      </c>
      <c r="E28" s="242">
        <v>26.423999999999999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4"/>
      <c r="S28" s="244" t="s">
        <v>134</v>
      </c>
      <c r="T28" s="245" t="s">
        <v>172</v>
      </c>
      <c r="U28" s="230">
        <v>1.6</v>
      </c>
      <c r="V28" s="230">
        <f>ROUND(E28*U28,2)</f>
        <v>42.28</v>
      </c>
      <c r="W28" s="230"/>
      <c r="X28" s="230" t="s">
        <v>173</v>
      </c>
      <c r="Y28" s="230" t="s">
        <v>137</v>
      </c>
      <c r="Z28" s="210"/>
      <c r="AA28" s="210"/>
      <c r="AB28" s="210"/>
      <c r="AC28" s="210"/>
      <c r="AD28" s="210"/>
      <c r="AE28" s="210"/>
      <c r="AF28" s="210"/>
      <c r="AG28" s="210" t="s">
        <v>174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5">
      <c r="A29" s="227"/>
      <c r="B29" s="228"/>
      <c r="C29" s="268" t="s">
        <v>284</v>
      </c>
      <c r="D29" s="266"/>
      <c r="E29" s="267">
        <v>26.423999999999999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176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0.399999999999999" outlineLevel="1" x14ac:dyDescent="0.25">
      <c r="A30" s="246">
        <v>11</v>
      </c>
      <c r="B30" s="247" t="s">
        <v>285</v>
      </c>
      <c r="C30" s="256" t="s">
        <v>286</v>
      </c>
      <c r="D30" s="248" t="s">
        <v>171</v>
      </c>
      <c r="E30" s="249">
        <v>156.80000000000001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49">
        <v>2.1000000000000001E-2</v>
      </c>
      <c r="O30" s="249">
        <f>ROUND(E30*N30,2)</f>
        <v>3.29</v>
      </c>
      <c r="P30" s="249">
        <v>0</v>
      </c>
      <c r="Q30" s="249">
        <f>ROUND(E30*P30,2)</f>
        <v>0</v>
      </c>
      <c r="R30" s="251"/>
      <c r="S30" s="251" t="s">
        <v>134</v>
      </c>
      <c r="T30" s="252" t="s">
        <v>172</v>
      </c>
      <c r="U30" s="230">
        <v>0.14000000000000001</v>
      </c>
      <c r="V30" s="230">
        <f>ROUND(E30*U30,2)</f>
        <v>21.95</v>
      </c>
      <c r="W30" s="230"/>
      <c r="X30" s="230" t="s">
        <v>173</v>
      </c>
      <c r="Y30" s="230" t="s">
        <v>137</v>
      </c>
      <c r="Z30" s="210"/>
      <c r="AA30" s="210"/>
      <c r="AB30" s="210"/>
      <c r="AC30" s="210"/>
      <c r="AD30" s="210"/>
      <c r="AE30" s="210"/>
      <c r="AF30" s="210"/>
      <c r="AG30" s="210" t="s">
        <v>174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5">
      <c r="A31" s="239">
        <v>12</v>
      </c>
      <c r="B31" s="240" t="s">
        <v>287</v>
      </c>
      <c r="C31" s="257" t="s">
        <v>288</v>
      </c>
      <c r="D31" s="241" t="s">
        <v>171</v>
      </c>
      <c r="E31" s="242">
        <v>4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0</v>
      </c>
      <c r="O31" s="242">
        <f>ROUND(E31*N31,2)</f>
        <v>0</v>
      </c>
      <c r="P31" s="242">
        <v>0</v>
      </c>
      <c r="Q31" s="242">
        <f>ROUND(E31*P31,2)</f>
        <v>0</v>
      </c>
      <c r="R31" s="244"/>
      <c r="S31" s="244" t="s">
        <v>134</v>
      </c>
      <c r="T31" s="245" t="s">
        <v>172</v>
      </c>
      <c r="U31" s="230">
        <v>0.16</v>
      </c>
      <c r="V31" s="230">
        <f>ROUND(E31*U31,2)</f>
        <v>0.64</v>
      </c>
      <c r="W31" s="230"/>
      <c r="X31" s="230" t="s">
        <v>173</v>
      </c>
      <c r="Y31" s="230" t="s">
        <v>137</v>
      </c>
      <c r="Z31" s="210"/>
      <c r="AA31" s="210"/>
      <c r="AB31" s="210"/>
      <c r="AC31" s="210"/>
      <c r="AD31" s="210"/>
      <c r="AE31" s="210"/>
      <c r="AF31" s="210"/>
      <c r="AG31" s="210" t="s">
        <v>174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0.399999999999999" outlineLevel="2" x14ac:dyDescent="0.25">
      <c r="A32" s="227"/>
      <c r="B32" s="228"/>
      <c r="C32" s="268" t="s">
        <v>289</v>
      </c>
      <c r="D32" s="266"/>
      <c r="E32" s="267">
        <v>4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176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5">
      <c r="A33" s="239">
        <v>13</v>
      </c>
      <c r="B33" s="240" t="s">
        <v>290</v>
      </c>
      <c r="C33" s="257" t="s">
        <v>291</v>
      </c>
      <c r="D33" s="241" t="s">
        <v>209</v>
      </c>
      <c r="E33" s="242">
        <v>0.72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1</v>
      </c>
      <c r="O33" s="242">
        <f>ROUND(E33*N33,2)</f>
        <v>0.72</v>
      </c>
      <c r="P33" s="242">
        <v>0</v>
      </c>
      <c r="Q33" s="242">
        <f>ROUND(E33*P33,2)</f>
        <v>0</v>
      </c>
      <c r="R33" s="244" t="s">
        <v>292</v>
      </c>
      <c r="S33" s="244" t="s">
        <v>134</v>
      </c>
      <c r="T33" s="245" t="s">
        <v>172</v>
      </c>
      <c r="U33" s="230">
        <v>0</v>
      </c>
      <c r="V33" s="230">
        <f>ROUND(E33*U33,2)</f>
        <v>0</v>
      </c>
      <c r="W33" s="230"/>
      <c r="X33" s="230" t="s">
        <v>293</v>
      </c>
      <c r="Y33" s="230" t="s">
        <v>137</v>
      </c>
      <c r="Z33" s="210"/>
      <c r="AA33" s="210"/>
      <c r="AB33" s="210"/>
      <c r="AC33" s="210"/>
      <c r="AD33" s="210"/>
      <c r="AE33" s="210"/>
      <c r="AF33" s="210"/>
      <c r="AG33" s="210" t="s">
        <v>294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0.399999999999999" outlineLevel="2" x14ac:dyDescent="0.25">
      <c r="A34" s="227"/>
      <c r="B34" s="228"/>
      <c r="C34" s="268" t="s">
        <v>295</v>
      </c>
      <c r="D34" s="266"/>
      <c r="E34" s="267">
        <v>0.72</v>
      </c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176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5">
      <c r="A35" s="246">
        <v>14</v>
      </c>
      <c r="B35" s="247" t="s">
        <v>296</v>
      </c>
      <c r="C35" s="256" t="s">
        <v>297</v>
      </c>
      <c r="D35" s="248" t="s">
        <v>171</v>
      </c>
      <c r="E35" s="249">
        <v>6.5</v>
      </c>
      <c r="F35" s="250"/>
      <c r="G35" s="251">
        <f>ROUND(E35*F35,2)</f>
        <v>0</v>
      </c>
      <c r="H35" s="250"/>
      <c r="I35" s="251">
        <f>ROUND(E35*H35,2)</f>
        <v>0</v>
      </c>
      <c r="J35" s="250"/>
      <c r="K35" s="251">
        <f>ROUND(E35*J35,2)</f>
        <v>0</v>
      </c>
      <c r="L35" s="251">
        <v>21</v>
      </c>
      <c r="M35" s="251">
        <f>G35*(1+L35/100)</f>
        <v>0</v>
      </c>
      <c r="N35" s="249">
        <v>0</v>
      </c>
      <c r="O35" s="249">
        <f>ROUND(E35*N35,2)</f>
        <v>0</v>
      </c>
      <c r="P35" s="249">
        <v>0.24</v>
      </c>
      <c r="Q35" s="249">
        <f>ROUND(E35*P35,2)</f>
        <v>1.56</v>
      </c>
      <c r="R35" s="251"/>
      <c r="S35" s="251" t="s">
        <v>157</v>
      </c>
      <c r="T35" s="252" t="s">
        <v>172</v>
      </c>
      <c r="U35" s="230">
        <v>0.17</v>
      </c>
      <c r="V35" s="230">
        <f>ROUND(E35*U35,2)</f>
        <v>1.1100000000000001</v>
      </c>
      <c r="W35" s="230"/>
      <c r="X35" s="230" t="s">
        <v>173</v>
      </c>
      <c r="Y35" s="230" t="s">
        <v>137</v>
      </c>
      <c r="Z35" s="210"/>
      <c r="AA35" s="210"/>
      <c r="AB35" s="210"/>
      <c r="AC35" s="210"/>
      <c r="AD35" s="210"/>
      <c r="AE35" s="210"/>
      <c r="AF35" s="210"/>
      <c r="AG35" s="210" t="s">
        <v>174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5">
      <c r="A36" s="232" t="s">
        <v>129</v>
      </c>
      <c r="B36" s="233" t="s">
        <v>60</v>
      </c>
      <c r="C36" s="255" t="s">
        <v>61</v>
      </c>
      <c r="D36" s="234"/>
      <c r="E36" s="235"/>
      <c r="F36" s="236"/>
      <c r="G36" s="236">
        <f>SUMIF(AG37:AG45,"&lt;&gt;NOR",G37:G45)</f>
        <v>0</v>
      </c>
      <c r="H36" s="236"/>
      <c r="I36" s="236">
        <f>SUM(I37:I45)</f>
        <v>0</v>
      </c>
      <c r="J36" s="236"/>
      <c r="K36" s="236">
        <f>SUM(K37:K45)</f>
        <v>0</v>
      </c>
      <c r="L36" s="236"/>
      <c r="M36" s="236">
        <f>SUM(M37:M45)</f>
        <v>0</v>
      </c>
      <c r="N36" s="235"/>
      <c r="O36" s="235">
        <f>SUM(O37:O45)</f>
        <v>0.31</v>
      </c>
      <c r="P36" s="235"/>
      <c r="Q36" s="235">
        <f>SUM(Q37:Q45)</f>
        <v>0</v>
      </c>
      <c r="R36" s="236"/>
      <c r="S36" s="236"/>
      <c r="T36" s="237"/>
      <c r="U36" s="231"/>
      <c r="V36" s="231">
        <f>SUM(V37:V45)</f>
        <v>78.260000000000005</v>
      </c>
      <c r="W36" s="231"/>
      <c r="X36" s="231"/>
      <c r="Y36" s="231"/>
      <c r="AG36" t="s">
        <v>130</v>
      </c>
    </row>
    <row r="37" spans="1:60" ht="20.399999999999999" outlineLevel="1" x14ac:dyDescent="0.25">
      <c r="A37" s="239">
        <v>15</v>
      </c>
      <c r="B37" s="240" t="s">
        <v>298</v>
      </c>
      <c r="C37" s="257" t="s">
        <v>299</v>
      </c>
      <c r="D37" s="241" t="s">
        <v>171</v>
      </c>
      <c r="E37" s="242">
        <v>419.31970000000001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4"/>
      <c r="S37" s="244" t="s">
        <v>134</v>
      </c>
      <c r="T37" s="245" t="s">
        <v>172</v>
      </c>
      <c r="U37" s="230">
        <v>0.15</v>
      </c>
      <c r="V37" s="230">
        <f>ROUND(E37*U37,2)</f>
        <v>62.9</v>
      </c>
      <c r="W37" s="230"/>
      <c r="X37" s="230" t="s">
        <v>173</v>
      </c>
      <c r="Y37" s="230" t="s">
        <v>137</v>
      </c>
      <c r="Z37" s="210"/>
      <c r="AA37" s="210"/>
      <c r="AB37" s="210"/>
      <c r="AC37" s="210"/>
      <c r="AD37" s="210"/>
      <c r="AE37" s="210"/>
      <c r="AF37" s="210"/>
      <c r="AG37" s="210" t="s">
        <v>174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5">
      <c r="A38" s="227"/>
      <c r="B38" s="228"/>
      <c r="C38" s="268" t="s">
        <v>300</v>
      </c>
      <c r="D38" s="266"/>
      <c r="E38" s="267">
        <v>320.89999999999998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176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5">
      <c r="A39" s="227"/>
      <c r="B39" s="228"/>
      <c r="C39" s="268" t="s">
        <v>301</v>
      </c>
      <c r="D39" s="266"/>
      <c r="E39" s="267">
        <v>54.573999999999998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176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5">
      <c r="A40" s="227"/>
      <c r="B40" s="228"/>
      <c r="C40" s="268" t="s">
        <v>302</v>
      </c>
      <c r="D40" s="266"/>
      <c r="E40" s="267">
        <v>43.845700000000001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176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5">
      <c r="A41" s="239">
        <v>16</v>
      </c>
      <c r="B41" s="240" t="s">
        <v>303</v>
      </c>
      <c r="C41" s="257" t="s">
        <v>304</v>
      </c>
      <c r="D41" s="241" t="s">
        <v>171</v>
      </c>
      <c r="E41" s="242">
        <v>8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2">
        <v>3.9190000000000003E-2</v>
      </c>
      <c r="O41" s="242">
        <f>ROUND(E41*N41,2)</f>
        <v>0.31</v>
      </c>
      <c r="P41" s="242">
        <v>0</v>
      </c>
      <c r="Q41" s="242">
        <f>ROUND(E41*P41,2)</f>
        <v>0</v>
      </c>
      <c r="R41" s="244"/>
      <c r="S41" s="244" t="s">
        <v>134</v>
      </c>
      <c r="T41" s="245" t="s">
        <v>172</v>
      </c>
      <c r="U41" s="230">
        <v>1.6</v>
      </c>
      <c r="V41" s="230">
        <f>ROUND(E41*U41,2)</f>
        <v>12.8</v>
      </c>
      <c r="W41" s="230"/>
      <c r="X41" s="230" t="s">
        <v>173</v>
      </c>
      <c r="Y41" s="230" t="s">
        <v>137</v>
      </c>
      <c r="Z41" s="210"/>
      <c r="AA41" s="210"/>
      <c r="AB41" s="210"/>
      <c r="AC41" s="210"/>
      <c r="AD41" s="210"/>
      <c r="AE41" s="210"/>
      <c r="AF41" s="210"/>
      <c r="AG41" s="210" t="s">
        <v>174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5">
      <c r="A42" s="227"/>
      <c r="B42" s="228"/>
      <c r="C42" s="268" t="s">
        <v>305</v>
      </c>
      <c r="D42" s="266"/>
      <c r="E42" s="267">
        <v>8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176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5">
      <c r="A43" s="239">
        <v>17</v>
      </c>
      <c r="B43" s="240" t="s">
        <v>306</v>
      </c>
      <c r="C43" s="257" t="s">
        <v>307</v>
      </c>
      <c r="D43" s="241" t="s">
        <v>171</v>
      </c>
      <c r="E43" s="242">
        <v>8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4"/>
      <c r="S43" s="244" t="s">
        <v>134</v>
      </c>
      <c r="T43" s="245" t="s">
        <v>172</v>
      </c>
      <c r="U43" s="230">
        <v>0.32</v>
      </c>
      <c r="V43" s="230">
        <f>ROUND(E43*U43,2)</f>
        <v>2.56</v>
      </c>
      <c r="W43" s="230"/>
      <c r="X43" s="230" t="s">
        <v>173</v>
      </c>
      <c r="Y43" s="230" t="s">
        <v>137</v>
      </c>
      <c r="Z43" s="210"/>
      <c r="AA43" s="210"/>
      <c r="AB43" s="210"/>
      <c r="AC43" s="210"/>
      <c r="AD43" s="210"/>
      <c r="AE43" s="210"/>
      <c r="AF43" s="210"/>
      <c r="AG43" s="210" t="s">
        <v>174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5">
      <c r="A44" s="227"/>
      <c r="B44" s="228"/>
      <c r="C44" s="258" t="s">
        <v>308</v>
      </c>
      <c r="D44" s="253"/>
      <c r="E44" s="253"/>
      <c r="F44" s="253"/>
      <c r="G44" s="253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142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5">
      <c r="A45" s="227"/>
      <c r="B45" s="228"/>
      <c r="C45" s="268" t="s">
        <v>305</v>
      </c>
      <c r="D45" s="266"/>
      <c r="E45" s="267">
        <v>8</v>
      </c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176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5">
      <c r="A46" s="232" t="s">
        <v>129</v>
      </c>
      <c r="B46" s="233" t="s">
        <v>64</v>
      </c>
      <c r="C46" s="255" t="s">
        <v>65</v>
      </c>
      <c r="D46" s="234"/>
      <c r="E46" s="235"/>
      <c r="F46" s="236"/>
      <c r="G46" s="236">
        <f>SUMIF(AG47:AG54,"&lt;&gt;NOR",G47:G54)</f>
        <v>0</v>
      </c>
      <c r="H46" s="236"/>
      <c r="I46" s="236">
        <f>SUM(I47:I54)</f>
        <v>0</v>
      </c>
      <c r="J46" s="236"/>
      <c r="K46" s="236">
        <f>SUM(K47:K54)</f>
        <v>0</v>
      </c>
      <c r="L46" s="236"/>
      <c r="M46" s="236">
        <f>SUM(M47:M54)</f>
        <v>0</v>
      </c>
      <c r="N46" s="235"/>
      <c r="O46" s="235">
        <f>SUM(O47:O54)</f>
        <v>14.49</v>
      </c>
      <c r="P46" s="235"/>
      <c r="Q46" s="235">
        <f>SUM(Q47:Q54)</f>
        <v>0</v>
      </c>
      <c r="R46" s="236"/>
      <c r="S46" s="236"/>
      <c r="T46" s="237"/>
      <c r="U46" s="231"/>
      <c r="V46" s="231">
        <f>SUM(V47:V54)</f>
        <v>6.46</v>
      </c>
      <c r="W46" s="231"/>
      <c r="X46" s="231"/>
      <c r="Y46" s="231"/>
      <c r="AG46" t="s">
        <v>130</v>
      </c>
    </row>
    <row r="47" spans="1:60" outlineLevel="1" x14ac:dyDescent="0.25">
      <c r="A47" s="239">
        <v>18</v>
      </c>
      <c r="B47" s="240" t="s">
        <v>309</v>
      </c>
      <c r="C47" s="257" t="s">
        <v>310</v>
      </c>
      <c r="D47" s="241" t="s">
        <v>171</v>
      </c>
      <c r="E47" s="242">
        <v>646.23159999999996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21</v>
      </c>
      <c r="M47" s="244">
        <f>G47*(1+L47/100)</f>
        <v>0</v>
      </c>
      <c r="N47" s="242">
        <v>2.0400000000000001E-2</v>
      </c>
      <c r="O47" s="242">
        <f>ROUND(E47*N47,2)</f>
        <v>13.18</v>
      </c>
      <c r="P47" s="242">
        <v>0</v>
      </c>
      <c r="Q47" s="242">
        <f>ROUND(E47*P47,2)</f>
        <v>0</v>
      </c>
      <c r="R47" s="244"/>
      <c r="S47" s="244" t="s">
        <v>134</v>
      </c>
      <c r="T47" s="245" t="s">
        <v>172</v>
      </c>
      <c r="U47" s="230">
        <v>0.01</v>
      </c>
      <c r="V47" s="230">
        <f>ROUND(E47*U47,2)</f>
        <v>6.46</v>
      </c>
      <c r="W47" s="230"/>
      <c r="X47" s="230" t="s">
        <v>173</v>
      </c>
      <c r="Y47" s="230" t="s">
        <v>137</v>
      </c>
      <c r="Z47" s="210"/>
      <c r="AA47" s="210"/>
      <c r="AB47" s="210"/>
      <c r="AC47" s="210"/>
      <c r="AD47" s="210"/>
      <c r="AE47" s="210"/>
      <c r="AF47" s="210"/>
      <c r="AG47" s="210" t="s">
        <v>174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5">
      <c r="A48" s="227"/>
      <c r="B48" s="228"/>
      <c r="C48" s="268" t="s">
        <v>311</v>
      </c>
      <c r="D48" s="266"/>
      <c r="E48" s="267">
        <v>646.23159999999996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176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0.399999999999999" outlineLevel="1" x14ac:dyDescent="0.25">
      <c r="A49" s="239">
        <v>19</v>
      </c>
      <c r="B49" s="240" t="s">
        <v>312</v>
      </c>
      <c r="C49" s="257" t="s">
        <v>313</v>
      </c>
      <c r="D49" s="241" t="s">
        <v>187</v>
      </c>
      <c r="E49" s="242">
        <v>5.4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2">
        <v>0.17755000000000001</v>
      </c>
      <c r="O49" s="242">
        <f>ROUND(E49*N49,2)</f>
        <v>0.96</v>
      </c>
      <c r="P49" s="242">
        <v>0</v>
      </c>
      <c r="Q49" s="242">
        <f>ROUND(E49*P49,2)</f>
        <v>0</v>
      </c>
      <c r="R49" s="244"/>
      <c r="S49" s="244" t="s">
        <v>157</v>
      </c>
      <c r="T49" s="245" t="s">
        <v>275</v>
      </c>
      <c r="U49" s="230">
        <v>0</v>
      </c>
      <c r="V49" s="230">
        <f>ROUND(E49*U49,2)</f>
        <v>0</v>
      </c>
      <c r="W49" s="230"/>
      <c r="X49" s="230" t="s">
        <v>276</v>
      </c>
      <c r="Y49" s="230" t="s">
        <v>137</v>
      </c>
      <c r="Z49" s="210"/>
      <c r="AA49" s="210"/>
      <c r="AB49" s="210"/>
      <c r="AC49" s="210"/>
      <c r="AD49" s="210"/>
      <c r="AE49" s="210"/>
      <c r="AF49" s="210"/>
      <c r="AG49" s="210" t="s">
        <v>277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5">
      <c r="A50" s="227"/>
      <c r="B50" s="228"/>
      <c r="C50" s="268" t="s">
        <v>314</v>
      </c>
      <c r="D50" s="266"/>
      <c r="E50" s="267">
        <v>5.4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176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0.399999999999999" outlineLevel="1" x14ac:dyDescent="0.25">
      <c r="A51" s="239">
        <v>20</v>
      </c>
      <c r="B51" s="240" t="s">
        <v>315</v>
      </c>
      <c r="C51" s="257" t="s">
        <v>316</v>
      </c>
      <c r="D51" s="241" t="s">
        <v>187</v>
      </c>
      <c r="E51" s="242">
        <v>1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2">
        <v>0.23438999999999999</v>
      </c>
      <c r="O51" s="242">
        <f>ROUND(E51*N51,2)</f>
        <v>0.23</v>
      </c>
      <c r="P51" s="242">
        <v>0</v>
      </c>
      <c r="Q51" s="242">
        <f>ROUND(E51*P51,2)</f>
        <v>0</v>
      </c>
      <c r="R51" s="244"/>
      <c r="S51" s="244" t="s">
        <v>157</v>
      </c>
      <c r="T51" s="245" t="s">
        <v>275</v>
      </c>
      <c r="U51" s="230">
        <v>0</v>
      </c>
      <c r="V51" s="230">
        <f>ROUND(E51*U51,2)</f>
        <v>0</v>
      </c>
      <c r="W51" s="230"/>
      <c r="X51" s="230" t="s">
        <v>276</v>
      </c>
      <c r="Y51" s="230" t="s">
        <v>137</v>
      </c>
      <c r="Z51" s="210"/>
      <c r="AA51" s="210"/>
      <c r="AB51" s="210"/>
      <c r="AC51" s="210"/>
      <c r="AD51" s="210"/>
      <c r="AE51" s="210"/>
      <c r="AF51" s="210"/>
      <c r="AG51" s="210" t="s">
        <v>277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5">
      <c r="A52" s="227"/>
      <c r="B52" s="228"/>
      <c r="C52" s="268" t="s">
        <v>317</v>
      </c>
      <c r="D52" s="266"/>
      <c r="E52" s="267">
        <v>1</v>
      </c>
      <c r="F52" s="230"/>
      <c r="G52" s="23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176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0.399999999999999" outlineLevel="1" x14ac:dyDescent="0.25">
      <c r="A53" s="239">
        <v>21</v>
      </c>
      <c r="B53" s="240" t="s">
        <v>318</v>
      </c>
      <c r="C53" s="257" t="s">
        <v>319</v>
      </c>
      <c r="D53" s="241" t="s">
        <v>194</v>
      </c>
      <c r="E53" s="242">
        <v>0.17926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2">
        <v>0.68328</v>
      </c>
      <c r="O53" s="242">
        <f>ROUND(E53*N53,2)</f>
        <v>0.12</v>
      </c>
      <c r="P53" s="242">
        <v>0</v>
      </c>
      <c r="Q53" s="242">
        <f>ROUND(E53*P53,2)</f>
        <v>0</v>
      </c>
      <c r="R53" s="244"/>
      <c r="S53" s="244" t="s">
        <v>157</v>
      </c>
      <c r="T53" s="245" t="s">
        <v>275</v>
      </c>
      <c r="U53" s="230">
        <v>0</v>
      </c>
      <c r="V53" s="230">
        <f>ROUND(E53*U53,2)</f>
        <v>0</v>
      </c>
      <c r="W53" s="230"/>
      <c r="X53" s="230" t="s">
        <v>276</v>
      </c>
      <c r="Y53" s="230" t="s">
        <v>137</v>
      </c>
      <c r="Z53" s="210"/>
      <c r="AA53" s="210"/>
      <c r="AB53" s="210"/>
      <c r="AC53" s="210"/>
      <c r="AD53" s="210"/>
      <c r="AE53" s="210"/>
      <c r="AF53" s="210"/>
      <c r="AG53" s="210" t="s">
        <v>277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5">
      <c r="A54" s="227"/>
      <c r="B54" s="228"/>
      <c r="C54" s="268" t="s">
        <v>320</v>
      </c>
      <c r="D54" s="266"/>
      <c r="E54" s="267">
        <v>0.17927000000000001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176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5">
      <c r="A55" s="232" t="s">
        <v>129</v>
      </c>
      <c r="B55" s="233" t="s">
        <v>88</v>
      </c>
      <c r="C55" s="255" t="s">
        <v>89</v>
      </c>
      <c r="D55" s="234"/>
      <c r="E55" s="235"/>
      <c r="F55" s="236"/>
      <c r="G55" s="236">
        <f>SUMIF(AG56:AG58,"&lt;&gt;NOR",G56:G58)</f>
        <v>0</v>
      </c>
      <c r="H55" s="236"/>
      <c r="I55" s="236">
        <f>SUM(I56:I58)</f>
        <v>0</v>
      </c>
      <c r="J55" s="236"/>
      <c r="K55" s="236">
        <f>SUM(K56:K58)</f>
        <v>0</v>
      </c>
      <c r="L55" s="236"/>
      <c r="M55" s="236">
        <f>SUM(M56:M58)</f>
        <v>0</v>
      </c>
      <c r="N55" s="235"/>
      <c r="O55" s="235">
        <f>SUM(O56:O58)</f>
        <v>0</v>
      </c>
      <c r="P55" s="235"/>
      <c r="Q55" s="235">
        <f>SUM(Q56:Q58)</f>
        <v>0</v>
      </c>
      <c r="R55" s="236"/>
      <c r="S55" s="236"/>
      <c r="T55" s="237"/>
      <c r="U55" s="231"/>
      <c r="V55" s="231">
        <f>SUM(V56:V58)</f>
        <v>8.5</v>
      </c>
      <c r="W55" s="231"/>
      <c r="X55" s="231"/>
      <c r="Y55" s="231"/>
      <c r="AG55" t="s">
        <v>130</v>
      </c>
    </row>
    <row r="56" spans="1:60" ht="20.399999999999999" outlineLevel="1" x14ac:dyDescent="0.25">
      <c r="A56" s="239">
        <v>22</v>
      </c>
      <c r="B56" s="240" t="s">
        <v>321</v>
      </c>
      <c r="C56" s="257" t="s">
        <v>322</v>
      </c>
      <c r="D56" s="241" t="s">
        <v>238</v>
      </c>
      <c r="E56" s="242">
        <v>85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2">
        <v>5.0000000000000002E-5</v>
      </c>
      <c r="O56" s="242">
        <f>ROUND(E56*N56,2)</f>
        <v>0</v>
      </c>
      <c r="P56" s="242">
        <v>0</v>
      </c>
      <c r="Q56" s="242">
        <f>ROUND(E56*P56,2)</f>
        <v>0</v>
      </c>
      <c r="R56" s="244"/>
      <c r="S56" s="244" t="s">
        <v>157</v>
      </c>
      <c r="T56" s="245" t="s">
        <v>135</v>
      </c>
      <c r="U56" s="230">
        <v>0.1</v>
      </c>
      <c r="V56" s="230">
        <f>ROUND(E56*U56,2)</f>
        <v>8.5</v>
      </c>
      <c r="W56" s="230"/>
      <c r="X56" s="230" t="s">
        <v>173</v>
      </c>
      <c r="Y56" s="230" t="s">
        <v>137</v>
      </c>
      <c r="Z56" s="210"/>
      <c r="AA56" s="210"/>
      <c r="AB56" s="210"/>
      <c r="AC56" s="210"/>
      <c r="AD56" s="210"/>
      <c r="AE56" s="210"/>
      <c r="AF56" s="210"/>
      <c r="AG56" s="210" t="s">
        <v>174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5">
      <c r="A57" s="227"/>
      <c r="B57" s="228"/>
      <c r="C57" s="268" t="s">
        <v>323</v>
      </c>
      <c r="D57" s="266"/>
      <c r="E57" s="267">
        <v>40</v>
      </c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176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5">
      <c r="A58" s="227"/>
      <c r="B58" s="228"/>
      <c r="C58" s="268" t="s">
        <v>324</v>
      </c>
      <c r="D58" s="266"/>
      <c r="E58" s="267">
        <v>45</v>
      </c>
      <c r="F58" s="230"/>
      <c r="G58" s="230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176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x14ac:dyDescent="0.25">
      <c r="A59" s="232" t="s">
        <v>129</v>
      </c>
      <c r="B59" s="233" t="s">
        <v>66</v>
      </c>
      <c r="C59" s="255" t="s">
        <v>67</v>
      </c>
      <c r="D59" s="234"/>
      <c r="E59" s="235"/>
      <c r="F59" s="236"/>
      <c r="G59" s="236">
        <f>SUMIF(AG60:AG85,"&lt;&gt;NOR",G60:G85)</f>
        <v>0</v>
      </c>
      <c r="H59" s="236"/>
      <c r="I59" s="236">
        <f>SUM(I60:I85)</f>
        <v>0</v>
      </c>
      <c r="J59" s="236"/>
      <c r="K59" s="236">
        <f>SUM(K60:K85)</f>
        <v>0</v>
      </c>
      <c r="L59" s="236"/>
      <c r="M59" s="236">
        <f>SUM(M60:M85)</f>
        <v>0</v>
      </c>
      <c r="N59" s="235"/>
      <c r="O59" s="235">
        <f>SUM(O60:O85)</f>
        <v>539.6</v>
      </c>
      <c r="P59" s="235"/>
      <c r="Q59" s="235">
        <f>SUM(Q60:Q85)</f>
        <v>0</v>
      </c>
      <c r="R59" s="236"/>
      <c r="S59" s="236"/>
      <c r="T59" s="237"/>
      <c r="U59" s="231"/>
      <c r="V59" s="231">
        <f>SUM(V60:V85)</f>
        <v>417.29</v>
      </c>
      <c r="W59" s="231"/>
      <c r="X59" s="231"/>
      <c r="Y59" s="231"/>
      <c r="AG59" t="s">
        <v>130</v>
      </c>
    </row>
    <row r="60" spans="1:60" ht="20.399999999999999" outlineLevel="1" x14ac:dyDescent="0.25">
      <c r="A60" s="246">
        <v>23</v>
      </c>
      <c r="B60" s="247" t="s">
        <v>325</v>
      </c>
      <c r="C60" s="256" t="s">
        <v>326</v>
      </c>
      <c r="D60" s="248" t="s">
        <v>171</v>
      </c>
      <c r="E60" s="249">
        <v>419.31970000000001</v>
      </c>
      <c r="F60" s="250"/>
      <c r="G60" s="251">
        <f>ROUND(E60*F60,2)</f>
        <v>0</v>
      </c>
      <c r="H60" s="250"/>
      <c r="I60" s="251">
        <f>ROUND(E60*H60,2)</f>
        <v>0</v>
      </c>
      <c r="J60" s="250"/>
      <c r="K60" s="251">
        <f>ROUND(E60*J60,2)</f>
        <v>0</v>
      </c>
      <c r="L60" s="251">
        <v>21</v>
      </c>
      <c r="M60" s="251">
        <f>G60*(1+L60/100)</f>
        <v>0</v>
      </c>
      <c r="N60" s="249">
        <v>0</v>
      </c>
      <c r="O60" s="249">
        <f>ROUND(E60*N60,2)</f>
        <v>0</v>
      </c>
      <c r="P60" s="249">
        <v>0</v>
      </c>
      <c r="Q60" s="249">
        <f>ROUND(E60*P60,2)</f>
        <v>0</v>
      </c>
      <c r="R60" s="251"/>
      <c r="S60" s="251" t="s">
        <v>157</v>
      </c>
      <c r="T60" s="252" t="s">
        <v>135</v>
      </c>
      <c r="U60" s="230">
        <v>3.7420000000000002E-2</v>
      </c>
      <c r="V60" s="230">
        <f>ROUND(E60*U60,2)</f>
        <v>15.69</v>
      </c>
      <c r="W60" s="230"/>
      <c r="X60" s="230" t="s">
        <v>173</v>
      </c>
      <c r="Y60" s="230" t="s">
        <v>137</v>
      </c>
      <c r="Z60" s="210"/>
      <c r="AA60" s="210"/>
      <c r="AB60" s="210"/>
      <c r="AC60" s="210"/>
      <c r="AD60" s="210"/>
      <c r="AE60" s="210"/>
      <c r="AF60" s="210"/>
      <c r="AG60" s="210" t="s">
        <v>174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0.399999999999999" outlineLevel="1" x14ac:dyDescent="0.25">
      <c r="A61" s="239">
        <v>24</v>
      </c>
      <c r="B61" s="240" t="s">
        <v>327</v>
      </c>
      <c r="C61" s="257" t="s">
        <v>328</v>
      </c>
      <c r="D61" s="241" t="s">
        <v>171</v>
      </c>
      <c r="E61" s="242">
        <v>43.844999999999999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0.23</v>
      </c>
      <c r="O61" s="242">
        <f>ROUND(E61*N61,2)</f>
        <v>10.08</v>
      </c>
      <c r="P61" s="242">
        <v>0</v>
      </c>
      <c r="Q61" s="242">
        <f>ROUND(E61*P61,2)</f>
        <v>0</v>
      </c>
      <c r="R61" s="244"/>
      <c r="S61" s="244" t="s">
        <v>134</v>
      </c>
      <c r="T61" s="245" t="s">
        <v>172</v>
      </c>
      <c r="U61" s="230">
        <v>0.02</v>
      </c>
      <c r="V61" s="230">
        <f>ROUND(E61*U61,2)</f>
        <v>0.88</v>
      </c>
      <c r="W61" s="230"/>
      <c r="X61" s="230" t="s">
        <v>173</v>
      </c>
      <c r="Y61" s="230" t="s">
        <v>137</v>
      </c>
      <c r="Z61" s="210"/>
      <c r="AA61" s="210"/>
      <c r="AB61" s="210"/>
      <c r="AC61" s="210"/>
      <c r="AD61" s="210"/>
      <c r="AE61" s="210"/>
      <c r="AF61" s="210"/>
      <c r="AG61" s="210" t="s">
        <v>174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5">
      <c r="A62" s="227"/>
      <c r="B62" s="228"/>
      <c r="C62" s="268" t="s">
        <v>329</v>
      </c>
      <c r="D62" s="266"/>
      <c r="E62" s="267">
        <v>43.844999999999999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176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0.399999999999999" outlineLevel="1" x14ac:dyDescent="0.25">
      <c r="A63" s="239">
        <v>25</v>
      </c>
      <c r="B63" s="240" t="s">
        <v>330</v>
      </c>
      <c r="C63" s="257" t="s">
        <v>331</v>
      </c>
      <c r="D63" s="241" t="s">
        <v>171</v>
      </c>
      <c r="E63" s="242">
        <v>43.844999999999999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2">
        <v>0.23</v>
      </c>
      <c r="O63" s="242">
        <f>ROUND(E63*N63,2)</f>
        <v>10.08</v>
      </c>
      <c r="P63" s="242">
        <v>0</v>
      </c>
      <c r="Q63" s="242">
        <f>ROUND(E63*P63,2)</f>
        <v>0</v>
      </c>
      <c r="R63" s="244"/>
      <c r="S63" s="244" t="s">
        <v>134</v>
      </c>
      <c r="T63" s="245" t="s">
        <v>172</v>
      </c>
      <c r="U63" s="230">
        <v>0.02</v>
      </c>
      <c r="V63" s="230">
        <f>ROUND(E63*U63,2)</f>
        <v>0.88</v>
      </c>
      <c r="W63" s="230"/>
      <c r="X63" s="230" t="s">
        <v>173</v>
      </c>
      <c r="Y63" s="230" t="s">
        <v>137</v>
      </c>
      <c r="Z63" s="210"/>
      <c r="AA63" s="210"/>
      <c r="AB63" s="210"/>
      <c r="AC63" s="210"/>
      <c r="AD63" s="210"/>
      <c r="AE63" s="210"/>
      <c r="AF63" s="210"/>
      <c r="AG63" s="210" t="s">
        <v>174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5">
      <c r="A64" s="227"/>
      <c r="B64" s="228"/>
      <c r="C64" s="268" t="s">
        <v>329</v>
      </c>
      <c r="D64" s="266"/>
      <c r="E64" s="267">
        <v>43.844999999999999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176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ht="20.399999999999999" outlineLevel="1" x14ac:dyDescent="0.25">
      <c r="A65" s="239">
        <v>26</v>
      </c>
      <c r="B65" s="240" t="s">
        <v>332</v>
      </c>
      <c r="C65" s="257" t="s">
        <v>333</v>
      </c>
      <c r="D65" s="241" t="s">
        <v>171</v>
      </c>
      <c r="E65" s="242">
        <v>377.68979999999999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0.46</v>
      </c>
      <c r="O65" s="242">
        <f>ROUND(E65*N65,2)</f>
        <v>173.74</v>
      </c>
      <c r="P65" s="242">
        <v>0</v>
      </c>
      <c r="Q65" s="242">
        <f>ROUND(E65*P65,2)</f>
        <v>0</v>
      </c>
      <c r="R65" s="244"/>
      <c r="S65" s="244" t="s">
        <v>134</v>
      </c>
      <c r="T65" s="245" t="s">
        <v>172</v>
      </c>
      <c r="U65" s="230">
        <v>0.03</v>
      </c>
      <c r="V65" s="230">
        <f>ROUND(E65*U65,2)</f>
        <v>11.33</v>
      </c>
      <c r="W65" s="230"/>
      <c r="X65" s="230" t="s">
        <v>173</v>
      </c>
      <c r="Y65" s="230" t="s">
        <v>137</v>
      </c>
      <c r="Z65" s="210"/>
      <c r="AA65" s="210"/>
      <c r="AB65" s="210"/>
      <c r="AC65" s="210"/>
      <c r="AD65" s="210"/>
      <c r="AE65" s="210"/>
      <c r="AF65" s="210"/>
      <c r="AG65" s="210" t="s">
        <v>174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5">
      <c r="A66" s="227"/>
      <c r="B66" s="228"/>
      <c r="C66" s="268" t="s">
        <v>334</v>
      </c>
      <c r="D66" s="266"/>
      <c r="E66" s="267">
        <v>323.11579999999998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176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5">
      <c r="A67" s="227"/>
      <c r="B67" s="228"/>
      <c r="C67" s="268" t="s">
        <v>335</v>
      </c>
      <c r="D67" s="266"/>
      <c r="E67" s="267">
        <v>54.573999999999998</v>
      </c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176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0.399999999999999" outlineLevel="1" x14ac:dyDescent="0.25">
      <c r="A68" s="239">
        <v>27</v>
      </c>
      <c r="B68" s="240" t="s">
        <v>336</v>
      </c>
      <c r="C68" s="257" t="s">
        <v>337</v>
      </c>
      <c r="D68" s="241" t="s">
        <v>171</v>
      </c>
      <c r="E68" s="242">
        <v>377.68979999999999</v>
      </c>
      <c r="F68" s="243"/>
      <c r="G68" s="244">
        <f>ROUND(E68*F68,2)</f>
        <v>0</v>
      </c>
      <c r="H68" s="243"/>
      <c r="I68" s="244">
        <f>ROUND(E68*H68,2)</f>
        <v>0</v>
      </c>
      <c r="J68" s="243"/>
      <c r="K68" s="244">
        <f>ROUND(E68*J68,2)</f>
        <v>0</v>
      </c>
      <c r="L68" s="244">
        <v>21</v>
      </c>
      <c r="M68" s="244">
        <f>G68*(1+L68/100)</f>
        <v>0</v>
      </c>
      <c r="N68" s="242">
        <v>0.46</v>
      </c>
      <c r="O68" s="242">
        <f>ROUND(E68*N68,2)</f>
        <v>173.74</v>
      </c>
      <c r="P68" s="242">
        <v>0</v>
      </c>
      <c r="Q68" s="242">
        <f>ROUND(E68*P68,2)</f>
        <v>0</v>
      </c>
      <c r="R68" s="244"/>
      <c r="S68" s="244" t="s">
        <v>134</v>
      </c>
      <c r="T68" s="245" t="s">
        <v>172</v>
      </c>
      <c r="U68" s="230">
        <v>0.03</v>
      </c>
      <c r="V68" s="230">
        <f>ROUND(E68*U68,2)</f>
        <v>11.33</v>
      </c>
      <c r="W68" s="230"/>
      <c r="X68" s="230" t="s">
        <v>173</v>
      </c>
      <c r="Y68" s="230" t="s">
        <v>137</v>
      </c>
      <c r="Z68" s="210"/>
      <c r="AA68" s="210"/>
      <c r="AB68" s="210"/>
      <c r="AC68" s="210"/>
      <c r="AD68" s="210"/>
      <c r="AE68" s="210"/>
      <c r="AF68" s="210"/>
      <c r="AG68" s="210" t="s">
        <v>174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5">
      <c r="A69" s="227"/>
      <c r="B69" s="228"/>
      <c r="C69" s="268" t="s">
        <v>334</v>
      </c>
      <c r="D69" s="266"/>
      <c r="E69" s="267">
        <v>323.11579999999998</v>
      </c>
      <c r="F69" s="230"/>
      <c r="G69" s="23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176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5">
      <c r="A70" s="227"/>
      <c r="B70" s="228"/>
      <c r="C70" s="268" t="s">
        <v>335</v>
      </c>
      <c r="D70" s="266"/>
      <c r="E70" s="267">
        <v>54.573999999999998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176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0.399999999999999" outlineLevel="1" x14ac:dyDescent="0.25">
      <c r="A71" s="239">
        <v>28</v>
      </c>
      <c r="B71" s="240" t="s">
        <v>338</v>
      </c>
      <c r="C71" s="257" t="s">
        <v>339</v>
      </c>
      <c r="D71" s="241" t="s">
        <v>171</v>
      </c>
      <c r="E71" s="242">
        <v>54.573999999999998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4">
        <f>ROUND(E71*J71,2)</f>
        <v>0</v>
      </c>
      <c r="L71" s="244">
        <v>21</v>
      </c>
      <c r="M71" s="244">
        <f>G71*(1+L71/100)</f>
        <v>0</v>
      </c>
      <c r="N71" s="242">
        <v>0.30302000000000001</v>
      </c>
      <c r="O71" s="242">
        <f>ROUND(E71*N71,2)</f>
        <v>16.54</v>
      </c>
      <c r="P71" s="242">
        <v>0</v>
      </c>
      <c r="Q71" s="242">
        <f>ROUND(E71*P71,2)</f>
        <v>0</v>
      </c>
      <c r="R71" s="244"/>
      <c r="S71" s="244" t="s">
        <v>157</v>
      </c>
      <c r="T71" s="245" t="s">
        <v>135</v>
      </c>
      <c r="U71" s="230">
        <v>0.39</v>
      </c>
      <c r="V71" s="230">
        <f>ROUND(E71*U71,2)</f>
        <v>21.28</v>
      </c>
      <c r="W71" s="230"/>
      <c r="X71" s="230" t="s">
        <v>173</v>
      </c>
      <c r="Y71" s="230" t="s">
        <v>137</v>
      </c>
      <c r="Z71" s="210"/>
      <c r="AA71" s="210"/>
      <c r="AB71" s="210"/>
      <c r="AC71" s="210"/>
      <c r="AD71" s="210"/>
      <c r="AE71" s="210"/>
      <c r="AF71" s="210"/>
      <c r="AG71" s="210" t="s">
        <v>174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5">
      <c r="A72" s="227"/>
      <c r="B72" s="228"/>
      <c r="C72" s="268" t="s">
        <v>335</v>
      </c>
      <c r="D72" s="266"/>
      <c r="E72" s="267">
        <v>54.573999999999998</v>
      </c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176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20.399999999999999" outlineLevel="1" x14ac:dyDescent="0.25">
      <c r="A73" s="246">
        <v>29</v>
      </c>
      <c r="B73" s="247" t="s">
        <v>340</v>
      </c>
      <c r="C73" s="256" t="s">
        <v>341</v>
      </c>
      <c r="D73" s="248" t="s">
        <v>171</v>
      </c>
      <c r="E73" s="249">
        <v>54.573999999999998</v>
      </c>
      <c r="F73" s="250"/>
      <c r="G73" s="251">
        <f>ROUND(E73*F73,2)</f>
        <v>0</v>
      </c>
      <c r="H73" s="250"/>
      <c r="I73" s="251">
        <f>ROUND(E73*H73,2)</f>
        <v>0</v>
      </c>
      <c r="J73" s="250"/>
      <c r="K73" s="251">
        <f>ROUND(E73*J73,2)</f>
        <v>0</v>
      </c>
      <c r="L73" s="251">
        <v>21</v>
      </c>
      <c r="M73" s="251">
        <f>G73*(1+L73/100)</f>
        <v>0</v>
      </c>
      <c r="N73" s="249">
        <v>0.30302000000000001</v>
      </c>
      <c r="O73" s="249">
        <f>ROUND(E73*N73,2)</f>
        <v>16.54</v>
      </c>
      <c r="P73" s="249">
        <v>0</v>
      </c>
      <c r="Q73" s="249">
        <f>ROUND(E73*P73,2)</f>
        <v>0</v>
      </c>
      <c r="R73" s="251"/>
      <c r="S73" s="251" t="s">
        <v>157</v>
      </c>
      <c r="T73" s="252" t="s">
        <v>135</v>
      </c>
      <c r="U73" s="230">
        <v>0.39</v>
      </c>
      <c r="V73" s="230">
        <f>ROUND(E73*U73,2)</f>
        <v>21.28</v>
      </c>
      <c r="W73" s="230"/>
      <c r="X73" s="230" t="s">
        <v>173</v>
      </c>
      <c r="Y73" s="230" t="s">
        <v>137</v>
      </c>
      <c r="Z73" s="210"/>
      <c r="AA73" s="210"/>
      <c r="AB73" s="210"/>
      <c r="AC73" s="210"/>
      <c r="AD73" s="210"/>
      <c r="AE73" s="210"/>
      <c r="AF73" s="210"/>
      <c r="AG73" s="210" t="s">
        <v>174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0.399999999999999" outlineLevel="1" x14ac:dyDescent="0.25">
      <c r="A74" s="246">
        <v>30</v>
      </c>
      <c r="B74" s="247" t="s">
        <v>342</v>
      </c>
      <c r="C74" s="256" t="s">
        <v>343</v>
      </c>
      <c r="D74" s="248" t="s">
        <v>171</v>
      </c>
      <c r="E74" s="249">
        <v>54.573999999999998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49">
        <v>0</v>
      </c>
      <c r="O74" s="249">
        <f>ROUND(E74*N74,2)</f>
        <v>0</v>
      </c>
      <c r="P74" s="249">
        <v>0</v>
      </c>
      <c r="Q74" s="249">
        <f>ROUND(E74*P74,2)</f>
        <v>0</v>
      </c>
      <c r="R74" s="251"/>
      <c r="S74" s="251" t="s">
        <v>157</v>
      </c>
      <c r="T74" s="252" t="s">
        <v>172</v>
      </c>
      <c r="U74" s="230">
        <v>2.4E-2</v>
      </c>
      <c r="V74" s="230">
        <f>ROUND(E74*U74,2)</f>
        <v>1.31</v>
      </c>
      <c r="W74" s="230"/>
      <c r="X74" s="230" t="s">
        <v>173</v>
      </c>
      <c r="Y74" s="230" t="s">
        <v>137</v>
      </c>
      <c r="Z74" s="210"/>
      <c r="AA74" s="210"/>
      <c r="AB74" s="210"/>
      <c r="AC74" s="210"/>
      <c r="AD74" s="210"/>
      <c r="AE74" s="210"/>
      <c r="AF74" s="210"/>
      <c r="AG74" s="210" t="s">
        <v>174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5">
      <c r="A75" s="239">
        <v>31</v>
      </c>
      <c r="B75" s="240" t="s">
        <v>344</v>
      </c>
      <c r="C75" s="257" t="s">
        <v>345</v>
      </c>
      <c r="D75" s="241" t="s">
        <v>171</v>
      </c>
      <c r="E75" s="242">
        <v>323.11579999999998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2">
        <v>7.1999999999999995E-2</v>
      </c>
      <c r="O75" s="242">
        <f>ROUND(E75*N75,2)</f>
        <v>23.26</v>
      </c>
      <c r="P75" s="242">
        <v>0</v>
      </c>
      <c r="Q75" s="242">
        <f>ROUND(E75*P75,2)</f>
        <v>0</v>
      </c>
      <c r="R75" s="244"/>
      <c r="S75" s="244" t="s">
        <v>134</v>
      </c>
      <c r="T75" s="245" t="s">
        <v>172</v>
      </c>
      <c r="U75" s="230">
        <v>0.375</v>
      </c>
      <c r="V75" s="230">
        <f>ROUND(E75*U75,2)</f>
        <v>121.17</v>
      </c>
      <c r="W75" s="230"/>
      <c r="X75" s="230" t="s">
        <v>173</v>
      </c>
      <c r="Y75" s="230" t="s">
        <v>137</v>
      </c>
      <c r="Z75" s="210"/>
      <c r="AA75" s="210"/>
      <c r="AB75" s="210"/>
      <c r="AC75" s="210"/>
      <c r="AD75" s="210"/>
      <c r="AE75" s="210"/>
      <c r="AF75" s="210"/>
      <c r="AG75" s="210" t="s">
        <v>174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5">
      <c r="A76" s="227"/>
      <c r="B76" s="228"/>
      <c r="C76" s="268" t="s">
        <v>334</v>
      </c>
      <c r="D76" s="266"/>
      <c r="E76" s="267">
        <v>323.11579999999998</v>
      </c>
      <c r="F76" s="230"/>
      <c r="G76" s="230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176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0.399999999999999" outlineLevel="1" x14ac:dyDescent="0.25">
      <c r="A77" s="246">
        <v>32</v>
      </c>
      <c r="B77" s="247" t="s">
        <v>346</v>
      </c>
      <c r="C77" s="256" t="s">
        <v>347</v>
      </c>
      <c r="D77" s="248" t="s">
        <v>171</v>
      </c>
      <c r="E77" s="249">
        <v>323.11579999999998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7.1999999999999995E-2</v>
      </c>
      <c r="O77" s="249">
        <f>ROUND(E77*N77,2)</f>
        <v>23.26</v>
      </c>
      <c r="P77" s="249">
        <v>0</v>
      </c>
      <c r="Q77" s="249">
        <f>ROUND(E77*P77,2)</f>
        <v>0</v>
      </c>
      <c r="R77" s="251"/>
      <c r="S77" s="251" t="s">
        <v>157</v>
      </c>
      <c r="T77" s="252" t="s">
        <v>135</v>
      </c>
      <c r="U77" s="230">
        <v>0.375</v>
      </c>
      <c r="V77" s="230">
        <f>ROUND(E77*U77,2)</f>
        <v>121.17</v>
      </c>
      <c r="W77" s="230"/>
      <c r="X77" s="230" t="s">
        <v>173</v>
      </c>
      <c r="Y77" s="230" t="s">
        <v>137</v>
      </c>
      <c r="Z77" s="210"/>
      <c r="AA77" s="210"/>
      <c r="AB77" s="210"/>
      <c r="AC77" s="210"/>
      <c r="AD77" s="210"/>
      <c r="AE77" s="210"/>
      <c r="AF77" s="210"/>
      <c r="AG77" s="210" t="s">
        <v>174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5">
      <c r="A78" s="239">
        <v>33</v>
      </c>
      <c r="B78" s="240" t="s">
        <v>348</v>
      </c>
      <c r="C78" s="257" t="s">
        <v>349</v>
      </c>
      <c r="D78" s="241" t="s">
        <v>187</v>
      </c>
      <c r="E78" s="242">
        <v>45.814999999999998</v>
      </c>
      <c r="F78" s="243"/>
      <c r="G78" s="244">
        <f>ROUND(E78*F78,2)</f>
        <v>0</v>
      </c>
      <c r="H78" s="243"/>
      <c r="I78" s="244">
        <f>ROUND(E78*H78,2)</f>
        <v>0</v>
      </c>
      <c r="J78" s="243"/>
      <c r="K78" s="244">
        <f>ROUND(E78*J78,2)</f>
        <v>0</v>
      </c>
      <c r="L78" s="244">
        <v>21</v>
      </c>
      <c r="M78" s="244">
        <f>G78*(1+L78/100)</f>
        <v>0</v>
      </c>
      <c r="N78" s="242">
        <v>3.5999999999999999E-3</v>
      </c>
      <c r="O78" s="242">
        <f>ROUND(E78*N78,2)</f>
        <v>0.16</v>
      </c>
      <c r="P78" s="242">
        <v>0</v>
      </c>
      <c r="Q78" s="242">
        <f>ROUND(E78*P78,2)</f>
        <v>0</v>
      </c>
      <c r="R78" s="244"/>
      <c r="S78" s="244" t="s">
        <v>157</v>
      </c>
      <c r="T78" s="245" t="s">
        <v>172</v>
      </c>
      <c r="U78" s="230">
        <v>0.05</v>
      </c>
      <c r="V78" s="230">
        <f>ROUND(E78*U78,2)</f>
        <v>2.29</v>
      </c>
      <c r="W78" s="230"/>
      <c r="X78" s="230" t="s">
        <v>173</v>
      </c>
      <c r="Y78" s="230" t="s">
        <v>137</v>
      </c>
      <c r="Z78" s="210"/>
      <c r="AA78" s="210"/>
      <c r="AB78" s="210"/>
      <c r="AC78" s="210"/>
      <c r="AD78" s="210"/>
      <c r="AE78" s="210"/>
      <c r="AF78" s="210"/>
      <c r="AG78" s="210" t="s">
        <v>174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5">
      <c r="A79" s="227"/>
      <c r="B79" s="228"/>
      <c r="C79" s="268" t="s">
        <v>350</v>
      </c>
      <c r="D79" s="266"/>
      <c r="E79" s="267">
        <v>45.814999999999998</v>
      </c>
      <c r="F79" s="230"/>
      <c r="G79" s="230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176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5">
      <c r="A80" s="239">
        <v>34</v>
      </c>
      <c r="B80" s="240" t="s">
        <v>351</v>
      </c>
      <c r="C80" s="257" t="s">
        <v>352</v>
      </c>
      <c r="D80" s="241" t="s">
        <v>187</v>
      </c>
      <c r="E80" s="242">
        <v>67.944999999999993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21</v>
      </c>
      <c r="M80" s="244">
        <f>G80*(1+L80/100)</f>
        <v>0</v>
      </c>
      <c r="N80" s="242">
        <v>3.6000000000000002E-4</v>
      </c>
      <c r="O80" s="242">
        <f>ROUND(E80*N80,2)</f>
        <v>0.02</v>
      </c>
      <c r="P80" s="242">
        <v>0</v>
      </c>
      <c r="Q80" s="242">
        <f>ROUND(E80*P80,2)</f>
        <v>0</v>
      </c>
      <c r="R80" s="244"/>
      <c r="S80" s="244" t="s">
        <v>157</v>
      </c>
      <c r="T80" s="245" t="s">
        <v>172</v>
      </c>
      <c r="U80" s="230">
        <v>0.43</v>
      </c>
      <c r="V80" s="230">
        <f>ROUND(E80*U80,2)</f>
        <v>29.22</v>
      </c>
      <c r="W80" s="230"/>
      <c r="X80" s="230" t="s">
        <v>173</v>
      </c>
      <c r="Y80" s="230" t="s">
        <v>137</v>
      </c>
      <c r="Z80" s="210"/>
      <c r="AA80" s="210"/>
      <c r="AB80" s="210"/>
      <c r="AC80" s="210"/>
      <c r="AD80" s="210"/>
      <c r="AE80" s="210"/>
      <c r="AF80" s="210"/>
      <c r="AG80" s="210" t="s">
        <v>174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0.399999999999999" outlineLevel="2" x14ac:dyDescent="0.25">
      <c r="A81" s="227"/>
      <c r="B81" s="228"/>
      <c r="C81" s="268" t="s">
        <v>353</v>
      </c>
      <c r="D81" s="266"/>
      <c r="E81" s="267">
        <v>67.944999999999993</v>
      </c>
      <c r="F81" s="230"/>
      <c r="G81" s="230"/>
      <c r="H81" s="230"/>
      <c r="I81" s="230"/>
      <c r="J81" s="230"/>
      <c r="K81" s="230"/>
      <c r="L81" s="230"/>
      <c r="M81" s="230"/>
      <c r="N81" s="229"/>
      <c r="O81" s="229"/>
      <c r="P81" s="229"/>
      <c r="Q81" s="229"/>
      <c r="R81" s="230"/>
      <c r="S81" s="230"/>
      <c r="T81" s="230"/>
      <c r="U81" s="230"/>
      <c r="V81" s="230"/>
      <c r="W81" s="230"/>
      <c r="X81" s="230"/>
      <c r="Y81" s="230"/>
      <c r="Z81" s="210"/>
      <c r="AA81" s="210"/>
      <c r="AB81" s="210"/>
      <c r="AC81" s="210"/>
      <c r="AD81" s="210"/>
      <c r="AE81" s="210"/>
      <c r="AF81" s="210"/>
      <c r="AG81" s="210" t="s">
        <v>176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5">
      <c r="A82" s="239">
        <v>35</v>
      </c>
      <c r="B82" s="240" t="s">
        <v>354</v>
      </c>
      <c r="C82" s="257" t="s">
        <v>355</v>
      </c>
      <c r="D82" s="241" t="s">
        <v>171</v>
      </c>
      <c r="E82" s="242">
        <v>339.27159</v>
      </c>
      <c r="F82" s="243"/>
      <c r="G82" s="244">
        <f>ROUND(E82*F82,2)</f>
        <v>0</v>
      </c>
      <c r="H82" s="243"/>
      <c r="I82" s="244">
        <f>ROUND(E82*H82,2)</f>
        <v>0</v>
      </c>
      <c r="J82" s="243"/>
      <c r="K82" s="244">
        <f>ROUND(E82*J82,2)</f>
        <v>0</v>
      </c>
      <c r="L82" s="244">
        <v>21</v>
      </c>
      <c r="M82" s="244">
        <f>G82*(1+L82/100)</f>
        <v>0</v>
      </c>
      <c r="N82" s="242">
        <v>0.17299999999999999</v>
      </c>
      <c r="O82" s="242">
        <f>ROUND(E82*N82,2)</f>
        <v>58.69</v>
      </c>
      <c r="P82" s="242">
        <v>0</v>
      </c>
      <c r="Q82" s="242">
        <f>ROUND(E82*P82,2)</f>
        <v>0</v>
      </c>
      <c r="R82" s="244"/>
      <c r="S82" s="244" t="s">
        <v>157</v>
      </c>
      <c r="T82" s="245" t="s">
        <v>135</v>
      </c>
      <c r="U82" s="230">
        <v>0</v>
      </c>
      <c r="V82" s="230">
        <f>ROUND(E82*U82,2)</f>
        <v>0</v>
      </c>
      <c r="W82" s="230"/>
      <c r="X82" s="230" t="s">
        <v>293</v>
      </c>
      <c r="Y82" s="230" t="s">
        <v>137</v>
      </c>
      <c r="Z82" s="210"/>
      <c r="AA82" s="210"/>
      <c r="AB82" s="210"/>
      <c r="AC82" s="210"/>
      <c r="AD82" s="210"/>
      <c r="AE82" s="210"/>
      <c r="AF82" s="210"/>
      <c r="AG82" s="210" t="s">
        <v>294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5">
      <c r="A83" s="227"/>
      <c r="B83" s="228"/>
      <c r="C83" s="268" t="s">
        <v>356</v>
      </c>
      <c r="D83" s="266"/>
      <c r="E83" s="267">
        <v>339.27159</v>
      </c>
      <c r="F83" s="230"/>
      <c r="G83" s="230"/>
      <c r="H83" s="230"/>
      <c r="I83" s="230"/>
      <c r="J83" s="230"/>
      <c r="K83" s="230"/>
      <c r="L83" s="230"/>
      <c r="M83" s="230"/>
      <c r="N83" s="229"/>
      <c r="O83" s="229"/>
      <c r="P83" s="229"/>
      <c r="Q83" s="229"/>
      <c r="R83" s="230"/>
      <c r="S83" s="230"/>
      <c r="T83" s="230"/>
      <c r="U83" s="230"/>
      <c r="V83" s="230"/>
      <c r="W83" s="230"/>
      <c r="X83" s="230"/>
      <c r="Y83" s="230"/>
      <c r="Z83" s="210"/>
      <c r="AA83" s="210"/>
      <c r="AB83" s="210"/>
      <c r="AC83" s="210"/>
      <c r="AD83" s="210"/>
      <c r="AE83" s="210"/>
      <c r="AF83" s="210"/>
      <c r="AG83" s="210" t="s">
        <v>176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ht="20.399999999999999" outlineLevel="1" x14ac:dyDescent="0.25">
      <c r="A84" s="246">
        <v>36</v>
      </c>
      <c r="B84" s="247" t="s">
        <v>357</v>
      </c>
      <c r="C84" s="256" t="s">
        <v>358</v>
      </c>
      <c r="D84" s="248" t="s">
        <v>171</v>
      </c>
      <c r="E84" s="249">
        <v>323.11579999999998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49">
        <v>0.10353999999999999</v>
      </c>
      <c r="O84" s="249">
        <f>ROUND(E84*N84,2)</f>
        <v>33.46</v>
      </c>
      <c r="P84" s="249">
        <v>0</v>
      </c>
      <c r="Q84" s="249">
        <f>ROUND(E84*P84,2)</f>
        <v>0</v>
      </c>
      <c r="R84" s="251"/>
      <c r="S84" s="251" t="s">
        <v>157</v>
      </c>
      <c r="T84" s="252" t="s">
        <v>172</v>
      </c>
      <c r="U84" s="230">
        <v>0.124</v>
      </c>
      <c r="V84" s="230">
        <f>ROUND(E84*U84,2)</f>
        <v>40.07</v>
      </c>
      <c r="W84" s="230"/>
      <c r="X84" s="230" t="s">
        <v>173</v>
      </c>
      <c r="Y84" s="230" t="s">
        <v>137</v>
      </c>
      <c r="Z84" s="210"/>
      <c r="AA84" s="210"/>
      <c r="AB84" s="210"/>
      <c r="AC84" s="210"/>
      <c r="AD84" s="210"/>
      <c r="AE84" s="210"/>
      <c r="AF84" s="210"/>
      <c r="AG84" s="210" t="s">
        <v>174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5">
      <c r="A85" s="246">
        <v>37</v>
      </c>
      <c r="B85" s="247" t="s">
        <v>359</v>
      </c>
      <c r="C85" s="256" t="s">
        <v>360</v>
      </c>
      <c r="D85" s="248" t="s">
        <v>171</v>
      </c>
      <c r="E85" s="249">
        <v>323.11579999999998</v>
      </c>
      <c r="F85" s="250"/>
      <c r="G85" s="251">
        <f>ROUND(E85*F85,2)</f>
        <v>0</v>
      </c>
      <c r="H85" s="250"/>
      <c r="I85" s="251">
        <f>ROUND(E85*H85,2)</f>
        <v>0</v>
      </c>
      <c r="J85" s="250"/>
      <c r="K85" s="251">
        <f>ROUND(E85*J85,2)</f>
        <v>0</v>
      </c>
      <c r="L85" s="251">
        <v>21</v>
      </c>
      <c r="M85" s="251">
        <f>G85*(1+L85/100)</f>
        <v>0</v>
      </c>
      <c r="N85" s="249">
        <v>8.0000000000000007E-5</v>
      </c>
      <c r="O85" s="249">
        <f>ROUND(E85*N85,2)</f>
        <v>0.03</v>
      </c>
      <c r="P85" s="249">
        <v>0</v>
      </c>
      <c r="Q85" s="249">
        <f>ROUND(E85*P85,2)</f>
        <v>0</v>
      </c>
      <c r="R85" s="251"/>
      <c r="S85" s="251" t="s">
        <v>157</v>
      </c>
      <c r="T85" s="252" t="s">
        <v>172</v>
      </c>
      <c r="U85" s="230">
        <v>0.06</v>
      </c>
      <c r="V85" s="230">
        <f>ROUND(E85*U85,2)</f>
        <v>19.39</v>
      </c>
      <c r="W85" s="230"/>
      <c r="X85" s="230" t="s">
        <v>173</v>
      </c>
      <c r="Y85" s="230" t="s">
        <v>137</v>
      </c>
      <c r="Z85" s="210"/>
      <c r="AA85" s="210"/>
      <c r="AB85" s="210"/>
      <c r="AC85" s="210"/>
      <c r="AD85" s="210"/>
      <c r="AE85" s="210"/>
      <c r="AF85" s="210"/>
      <c r="AG85" s="210" t="s">
        <v>174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x14ac:dyDescent="0.25">
      <c r="A86" s="232" t="s">
        <v>129</v>
      </c>
      <c r="B86" s="233" t="s">
        <v>68</v>
      </c>
      <c r="C86" s="255" t="s">
        <v>69</v>
      </c>
      <c r="D86" s="234"/>
      <c r="E86" s="235"/>
      <c r="F86" s="236"/>
      <c r="G86" s="236">
        <f>SUMIF(AG87:AG89,"&lt;&gt;NOR",G87:G89)</f>
        <v>0</v>
      </c>
      <c r="H86" s="236"/>
      <c r="I86" s="236">
        <f>SUM(I87:I89)</f>
        <v>0</v>
      </c>
      <c r="J86" s="236"/>
      <c r="K86" s="236">
        <f>SUM(K87:K89)</f>
        <v>0</v>
      </c>
      <c r="L86" s="236"/>
      <c r="M86" s="236">
        <f>SUM(M87:M89)</f>
        <v>0</v>
      </c>
      <c r="N86" s="235"/>
      <c r="O86" s="235">
        <f>SUM(O87:O89)</f>
        <v>0.01</v>
      </c>
      <c r="P86" s="235"/>
      <c r="Q86" s="235">
        <f>SUM(Q87:Q89)</f>
        <v>0</v>
      </c>
      <c r="R86" s="236"/>
      <c r="S86" s="236"/>
      <c r="T86" s="237"/>
      <c r="U86" s="231"/>
      <c r="V86" s="231">
        <f>SUM(V87:V89)</f>
        <v>3.27</v>
      </c>
      <c r="W86" s="231"/>
      <c r="X86" s="231"/>
      <c r="Y86" s="231"/>
      <c r="AG86" t="s">
        <v>130</v>
      </c>
    </row>
    <row r="87" spans="1:60" outlineLevel="1" x14ac:dyDescent="0.25">
      <c r="A87" s="239">
        <v>38</v>
      </c>
      <c r="B87" s="240" t="s">
        <v>361</v>
      </c>
      <c r="C87" s="257" t="s">
        <v>362</v>
      </c>
      <c r="D87" s="241" t="s">
        <v>171</v>
      </c>
      <c r="E87" s="242">
        <v>54.573999999999998</v>
      </c>
      <c r="F87" s="243"/>
      <c r="G87" s="244">
        <f>ROUND(E87*F87,2)</f>
        <v>0</v>
      </c>
      <c r="H87" s="243"/>
      <c r="I87" s="244">
        <f>ROUND(E87*H87,2)</f>
        <v>0</v>
      </c>
      <c r="J87" s="243"/>
      <c r="K87" s="244">
        <f>ROUND(E87*J87,2)</f>
        <v>0</v>
      </c>
      <c r="L87" s="244">
        <v>21</v>
      </c>
      <c r="M87" s="244">
        <f>G87*(1+L87/100)</f>
        <v>0</v>
      </c>
      <c r="N87" s="242">
        <v>1.2999999999999999E-4</v>
      </c>
      <c r="O87" s="242">
        <f>ROUND(E87*N87,2)</f>
        <v>0.01</v>
      </c>
      <c r="P87" s="242">
        <v>0</v>
      </c>
      <c r="Q87" s="242">
        <f>ROUND(E87*P87,2)</f>
        <v>0</v>
      </c>
      <c r="R87" s="244"/>
      <c r="S87" s="244" t="s">
        <v>157</v>
      </c>
      <c r="T87" s="245" t="s">
        <v>172</v>
      </c>
      <c r="U87" s="230">
        <v>0.06</v>
      </c>
      <c r="V87" s="230">
        <f>ROUND(E87*U87,2)</f>
        <v>3.27</v>
      </c>
      <c r="W87" s="230"/>
      <c r="X87" s="230" t="s">
        <v>173</v>
      </c>
      <c r="Y87" s="230" t="s">
        <v>137</v>
      </c>
      <c r="Z87" s="210"/>
      <c r="AA87" s="210"/>
      <c r="AB87" s="210"/>
      <c r="AC87" s="210"/>
      <c r="AD87" s="210"/>
      <c r="AE87" s="210"/>
      <c r="AF87" s="210"/>
      <c r="AG87" s="210" t="s">
        <v>174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5">
      <c r="A88" s="227"/>
      <c r="B88" s="228"/>
      <c r="C88" s="258" t="s">
        <v>363</v>
      </c>
      <c r="D88" s="253"/>
      <c r="E88" s="253"/>
      <c r="F88" s="253"/>
      <c r="G88" s="253"/>
      <c r="H88" s="230"/>
      <c r="I88" s="230"/>
      <c r="J88" s="230"/>
      <c r="K88" s="230"/>
      <c r="L88" s="230"/>
      <c r="M88" s="230"/>
      <c r="N88" s="229"/>
      <c r="O88" s="229"/>
      <c r="P88" s="229"/>
      <c r="Q88" s="229"/>
      <c r="R88" s="230"/>
      <c r="S88" s="230"/>
      <c r="T88" s="230"/>
      <c r="U88" s="230"/>
      <c r="V88" s="230"/>
      <c r="W88" s="230"/>
      <c r="X88" s="230"/>
      <c r="Y88" s="230"/>
      <c r="Z88" s="210"/>
      <c r="AA88" s="210"/>
      <c r="AB88" s="210"/>
      <c r="AC88" s="210"/>
      <c r="AD88" s="210"/>
      <c r="AE88" s="210"/>
      <c r="AF88" s="210"/>
      <c r="AG88" s="210" t="s">
        <v>142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5">
      <c r="A89" s="227"/>
      <c r="B89" s="228"/>
      <c r="C89" s="268" t="s">
        <v>335</v>
      </c>
      <c r="D89" s="266"/>
      <c r="E89" s="267">
        <v>54.573999999999998</v>
      </c>
      <c r="F89" s="230"/>
      <c r="G89" s="230"/>
      <c r="H89" s="230"/>
      <c r="I89" s="230"/>
      <c r="J89" s="230"/>
      <c r="K89" s="230"/>
      <c r="L89" s="230"/>
      <c r="M89" s="230"/>
      <c r="N89" s="229"/>
      <c r="O89" s="229"/>
      <c r="P89" s="229"/>
      <c r="Q89" s="229"/>
      <c r="R89" s="230"/>
      <c r="S89" s="230"/>
      <c r="T89" s="230"/>
      <c r="U89" s="230"/>
      <c r="V89" s="230"/>
      <c r="W89" s="230"/>
      <c r="X89" s="230"/>
      <c r="Y89" s="230"/>
      <c r="Z89" s="210"/>
      <c r="AA89" s="210"/>
      <c r="AB89" s="210"/>
      <c r="AC89" s="210"/>
      <c r="AD89" s="210"/>
      <c r="AE89" s="210"/>
      <c r="AF89" s="210"/>
      <c r="AG89" s="210" t="s">
        <v>176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x14ac:dyDescent="0.25">
      <c r="A90" s="232" t="s">
        <v>129</v>
      </c>
      <c r="B90" s="233" t="s">
        <v>70</v>
      </c>
      <c r="C90" s="255" t="s">
        <v>71</v>
      </c>
      <c r="D90" s="234"/>
      <c r="E90" s="235"/>
      <c r="F90" s="236"/>
      <c r="G90" s="236">
        <f>SUMIF(AG91:AG91,"&lt;&gt;NOR",G91:G91)</f>
        <v>0</v>
      </c>
      <c r="H90" s="236"/>
      <c r="I90" s="236">
        <f>SUM(I91:I91)</f>
        <v>0</v>
      </c>
      <c r="J90" s="236"/>
      <c r="K90" s="236">
        <f>SUM(K91:K91)</f>
        <v>0</v>
      </c>
      <c r="L90" s="236"/>
      <c r="M90" s="236">
        <f>SUM(M91:M91)</f>
        <v>0</v>
      </c>
      <c r="N90" s="235"/>
      <c r="O90" s="235">
        <f>SUM(O91:O91)</f>
        <v>3.03</v>
      </c>
      <c r="P90" s="235"/>
      <c r="Q90" s="235">
        <f>SUM(Q91:Q91)</f>
        <v>0</v>
      </c>
      <c r="R90" s="236"/>
      <c r="S90" s="236"/>
      <c r="T90" s="237"/>
      <c r="U90" s="231"/>
      <c r="V90" s="231">
        <f>SUM(V91:V91)</f>
        <v>5.0199999999999996</v>
      </c>
      <c r="W90" s="231"/>
      <c r="X90" s="231"/>
      <c r="Y90" s="231"/>
      <c r="AG90" t="s">
        <v>130</v>
      </c>
    </row>
    <row r="91" spans="1:60" ht="20.399999999999999" outlineLevel="1" x14ac:dyDescent="0.25">
      <c r="A91" s="246">
        <v>39</v>
      </c>
      <c r="B91" s="247" t="s">
        <v>364</v>
      </c>
      <c r="C91" s="256" t="s">
        <v>365</v>
      </c>
      <c r="D91" s="248" t="s">
        <v>366</v>
      </c>
      <c r="E91" s="249">
        <v>1</v>
      </c>
      <c r="F91" s="250"/>
      <c r="G91" s="251">
        <f>ROUND(E91*F91,2)</f>
        <v>0</v>
      </c>
      <c r="H91" s="250"/>
      <c r="I91" s="251">
        <f>ROUND(E91*H91,2)</f>
        <v>0</v>
      </c>
      <c r="J91" s="250"/>
      <c r="K91" s="251">
        <f>ROUND(E91*J91,2)</f>
        <v>0</v>
      </c>
      <c r="L91" s="251">
        <v>21</v>
      </c>
      <c r="M91" s="251">
        <f>G91*(1+L91/100)</f>
        <v>0</v>
      </c>
      <c r="N91" s="249">
        <v>3.0291399999999999</v>
      </c>
      <c r="O91" s="249">
        <f>ROUND(E91*N91,2)</f>
        <v>3.03</v>
      </c>
      <c r="P91" s="249">
        <v>0</v>
      </c>
      <c r="Q91" s="249">
        <f>ROUND(E91*P91,2)</f>
        <v>0</v>
      </c>
      <c r="R91" s="251"/>
      <c r="S91" s="251" t="s">
        <v>157</v>
      </c>
      <c r="T91" s="252" t="s">
        <v>172</v>
      </c>
      <c r="U91" s="230">
        <v>5.024</v>
      </c>
      <c r="V91" s="230">
        <f>ROUND(E91*U91,2)</f>
        <v>5.0199999999999996</v>
      </c>
      <c r="W91" s="230"/>
      <c r="X91" s="230" t="s">
        <v>173</v>
      </c>
      <c r="Y91" s="230" t="s">
        <v>137</v>
      </c>
      <c r="Z91" s="210"/>
      <c r="AA91" s="210"/>
      <c r="AB91" s="210"/>
      <c r="AC91" s="210"/>
      <c r="AD91" s="210"/>
      <c r="AE91" s="210"/>
      <c r="AF91" s="210"/>
      <c r="AG91" s="210" t="s">
        <v>174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x14ac:dyDescent="0.25">
      <c r="A92" s="232" t="s">
        <v>129</v>
      </c>
      <c r="B92" s="233" t="s">
        <v>72</v>
      </c>
      <c r="C92" s="255" t="s">
        <v>73</v>
      </c>
      <c r="D92" s="234"/>
      <c r="E92" s="235"/>
      <c r="F92" s="236"/>
      <c r="G92" s="236">
        <f>SUMIF(AG93:AG106,"&lt;&gt;NOR",G93:G106)</f>
        <v>0</v>
      </c>
      <c r="H92" s="236"/>
      <c r="I92" s="236">
        <f>SUM(I93:I106)</f>
        <v>0</v>
      </c>
      <c r="J92" s="236"/>
      <c r="K92" s="236">
        <f>SUM(K93:K106)</f>
        <v>0</v>
      </c>
      <c r="L92" s="236"/>
      <c r="M92" s="236">
        <f>SUM(M93:M106)</f>
        <v>0</v>
      </c>
      <c r="N92" s="235"/>
      <c r="O92" s="235">
        <f>SUM(O93:O106)</f>
        <v>46.769999999999996</v>
      </c>
      <c r="P92" s="235"/>
      <c r="Q92" s="235">
        <f>SUM(Q93:Q106)</f>
        <v>0</v>
      </c>
      <c r="R92" s="236"/>
      <c r="S92" s="236"/>
      <c r="T92" s="237"/>
      <c r="U92" s="231"/>
      <c r="V92" s="231">
        <f>SUM(V93:V106)</f>
        <v>58.41</v>
      </c>
      <c r="W92" s="231"/>
      <c r="X92" s="231"/>
      <c r="Y92" s="231"/>
      <c r="AG92" t="s">
        <v>130</v>
      </c>
    </row>
    <row r="93" spans="1:60" outlineLevel="1" x14ac:dyDescent="0.25">
      <c r="A93" s="239">
        <v>40</v>
      </c>
      <c r="B93" s="240" t="s">
        <v>367</v>
      </c>
      <c r="C93" s="257" t="s">
        <v>368</v>
      </c>
      <c r="D93" s="241" t="s">
        <v>187</v>
      </c>
      <c r="E93" s="242">
        <v>13.5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21</v>
      </c>
      <c r="M93" s="244">
        <f>G93*(1+L93/100)</f>
        <v>0</v>
      </c>
      <c r="N93" s="242">
        <v>0</v>
      </c>
      <c r="O93" s="242">
        <f>ROUND(E93*N93,2)</f>
        <v>0</v>
      </c>
      <c r="P93" s="242">
        <v>0</v>
      </c>
      <c r="Q93" s="242">
        <f>ROUND(E93*P93,2)</f>
        <v>0</v>
      </c>
      <c r="R93" s="244"/>
      <c r="S93" s="244" t="s">
        <v>134</v>
      </c>
      <c r="T93" s="245" t="s">
        <v>172</v>
      </c>
      <c r="U93" s="230">
        <v>7.4999999999999997E-2</v>
      </c>
      <c r="V93" s="230">
        <f>ROUND(E93*U93,2)</f>
        <v>1.01</v>
      </c>
      <c r="W93" s="230"/>
      <c r="X93" s="230" t="s">
        <v>173</v>
      </c>
      <c r="Y93" s="230" t="s">
        <v>137</v>
      </c>
      <c r="Z93" s="210"/>
      <c r="AA93" s="210"/>
      <c r="AB93" s="210"/>
      <c r="AC93" s="210"/>
      <c r="AD93" s="210"/>
      <c r="AE93" s="210"/>
      <c r="AF93" s="210"/>
      <c r="AG93" s="210" t="s">
        <v>174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5">
      <c r="A94" s="227"/>
      <c r="B94" s="228"/>
      <c r="C94" s="268" t="s">
        <v>369</v>
      </c>
      <c r="D94" s="266"/>
      <c r="E94" s="267">
        <v>13.5</v>
      </c>
      <c r="F94" s="230"/>
      <c r="G94" s="230"/>
      <c r="H94" s="230"/>
      <c r="I94" s="230"/>
      <c r="J94" s="230"/>
      <c r="K94" s="230"/>
      <c r="L94" s="230"/>
      <c r="M94" s="230"/>
      <c r="N94" s="229"/>
      <c r="O94" s="229"/>
      <c r="P94" s="229"/>
      <c r="Q94" s="229"/>
      <c r="R94" s="230"/>
      <c r="S94" s="230"/>
      <c r="T94" s="230"/>
      <c r="U94" s="230"/>
      <c r="V94" s="230"/>
      <c r="W94" s="230"/>
      <c r="X94" s="230"/>
      <c r="Y94" s="230"/>
      <c r="Z94" s="210"/>
      <c r="AA94" s="210"/>
      <c r="AB94" s="210"/>
      <c r="AC94" s="210"/>
      <c r="AD94" s="210"/>
      <c r="AE94" s="210"/>
      <c r="AF94" s="210"/>
      <c r="AG94" s="210" t="s">
        <v>176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5">
      <c r="A95" s="239">
        <v>41</v>
      </c>
      <c r="B95" s="240" t="s">
        <v>370</v>
      </c>
      <c r="C95" s="257" t="s">
        <v>371</v>
      </c>
      <c r="D95" s="241" t="s">
        <v>187</v>
      </c>
      <c r="E95" s="242">
        <v>13.5</v>
      </c>
      <c r="F95" s="243"/>
      <c r="G95" s="244">
        <f>ROUND(E95*F95,2)</f>
        <v>0</v>
      </c>
      <c r="H95" s="243"/>
      <c r="I95" s="244">
        <f>ROUND(E95*H95,2)</f>
        <v>0</v>
      </c>
      <c r="J95" s="243"/>
      <c r="K95" s="244">
        <f>ROUND(E95*J95,2)</f>
        <v>0</v>
      </c>
      <c r="L95" s="244">
        <v>21</v>
      </c>
      <c r="M95" s="244">
        <f>G95*(1+L95/100)</f>
        <v>0</v>
      </c>
      <c r="N95" s="242">
        <v>4.3E-3</v>
      </c>
      <c r="O95" s="242">
        <f>ROUND(E95*N95,2)</f>
        <v>0.06</v>
      </c>
      <c r="P95" s="242">
        <v>0</v>
      </c>
      <c r="Q95" s="242">
        <f>ROUND(E95*P95,2)</f>
        <v>0</v>
      </c>
      <c r="R95" s="244"/>
      <c r="S95" s="244" t="s">
        <v>157</v>
      </c>
      <c r="T95" s="245" t="s">
        <v>172</v>
      </c>
      <c r="U95" s="230">
        <v>0.21</v>
      </c>
      <c r="V95" s="230">
        <f>ROUND(E95*U95,2)</f>
        <v>2.84</v>
      </c>
      <c r="W95" s="230"/>
      <c r="X95" s="230" t="s">
        <v>173</v>
      </c>
      <c r="Y95" s="230" t="s">
        <v>137</v>
      </c>
      <c r="Z95" s="210"/>
      <c r="AA95" s="210"/>
      <c r="AB95" s="210"/>
      <c r="AC95" s="210"/>
      <c r="AD95" s="210"/>
      <c r="AE95" s="210"/>
      <c r="AF95" s="210"/>
      <c r="AG95" s="210" t="s">
        <v>174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5">
      <c r="A96" s="227"/>
      <c r="B96" s="228"/>
      <c r="C96" s="268" t="s">
        <v>369</v>
      </c>
      <c r="D96" s="266"/>
      <c r="E96" s="267">
        <v>13.5</v>
      </c>
      <c r="F96" s="230"/>
      <c r="G96" s="230"/>
      <c r="H96" s="230"/>
      <c r="I96" s="230"/>
      <c r="J96" s="230"/>
      <c r="K96" s="230"/>
      <c r="L96" s="230"/>
      <c r="M96" s="230"/>
      <c r="N96" s="229"/>
      <c r="O96" s="229"/>
      <c r="P96" s="229"/>
      <c r="Q96" s="229"/>
      <c r="R96" s="230"/>
      <c r="S96" s="230"/>
      <c r="T96" s="230"/>
      <c r="U96" s="230"/>
      <c r="V96" s="230"/>
      <c r="W96" s="230"/>
      <c r="X96" s="230"/>
      <c r="Y96" s="230"/>
      <c r="Z96" s="210"/>
      <c r="AA96" s="210"/>
      <c r="AB96" s="210"/>
      <c r="AC96" s="210"/>
      <c r="AD96" s="210"/>
      <c r="AE96" s="210"/>
      <c r="AF96" s="210"/>
      <c r="AG96" s="210" t="s">
        <v>176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5">
      <c r="A97" s="239">
        <v>42</v>
      </c>
      <c r="B97" s="240" t="s">
        <v>372</v>
      </c>
      <c r="C97" s="257" t="s">
        <v>373</v>
      </c>
      <c r="D97" s="241" t="s">
        <v>187</v>
      </c>
      <c r="E97" s="242">
        <v>25</v>
      </c>
      <c r="F97" s="243"/>
      <c r="G97" s="244">
        <f>ROUND(E97*F97,2)</f>
        <v>0</v>
      </c>
      <c r="H97" s="243"/>
      <c r="I97" s="244">
        <f>ROUND(E97*H97,2)</f>
        <v>0</v>
      </c>
      <c r="J97" s="243"/>
      <c r="K97" s="244">
        <f>ROUND(E97*J97,2)</f>
        <v>0</v>
      </c>
      <c r="L97" s="244">
        <v>21</v>
      </c>
      <c r="M97" s="244">
        <f>G97*(1+L97/100)</f>
        <v>0</v>
      </c>
      <c r="N97" s="242">
        <v>0</v>
      </c>
      <c r="O97" s="242">
        <f>ROUND(E97*N97,2)</f>
        <v>0</v>
      </c>
      <c r="P97" s="242">
        <v>0</v>
      </c>
      <c r="Q97" s="242">
        <f>ROUND(E97*P97,2)</f>
        <v>0</v>
      </c>
      <c r="R97" s="244"/>
      <c r="S97" s="244" t="s">
        <v>157</v>
      </c>
      <c r="T97" s="245" t="s">
        <v>135</v>
      </c>
      <c r="U97" s="230">
        <v>0</v>
      </c>
      <c r="V97" s="230">
        <f>ROUND(E97*U97,2)</f>
        <v>0</v>
      </c>
      <c r="W97" s="230"/>
      <c r="X97" s="230" t="s">
        <v>173</v>
      </c>
      <c r="Y97" s="230" t="s">
        <v>137</v>
      </c>
      <c r="Z97" s="210"/>
      <c r="AA97" s="210"/>
      <c r="AB97" s="210"/>
      <c r="AC97" s="210"/>
      <c r="AD97" s="210"/>
      <c r="AE97" s="210"/>
      <c r="AF97" s="210"/>
      <c r="AG97" s="210" t="s">
        <v>174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5">
      <c r="A98" s="227"/>
      <c r="B98" s="228"/>
      <c r="C98" s="268" t="s">
        <v>374</v>
      </c>
      <c r="D98" s="266"/>
      <c r="E98" s="267">
        <v>25</v>
      </c>
      <c r="F98" s="230"/>
      <c r="G98" s="230"/>
      <c r="H98" s="230"/>
      <c r="I98" s="230"/>
      <c r="J98" s="230"/>
      <c r="K98" s="230"/>
      <c r="L98" s="230"/>
      <c r="M98" s="230"/>
      <c r="N98" s="229"/>
      <c r="O98" s="229"/>
      <c r="P98" s="229"/>
      <c r="Q98" s="229"/>
      <c r="R98" s="230"/>
      <c r="S98" s="230"/>
      <c r="T98" s="230"/>
      <c r="U98" s="230"/>
      <c r="V98" s="230"/>
      <c r="W98" s="230"/>
      <c r="X98" s="230"/>
      <c r="Y98" s="230"/>
      <c r="Z98" s="210"/>
      <c r="AA98" s="210"/>
      <c r="AB98" s="210"/>
      <c r="AC98" s="210"/>
      <c r="AD98" s="210"/>
      <c r="AE98" s="210"/>
      <c r="AF98" s="210"/>
      <c r="AG98" s="210" t="s">
        <v>176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0.399999999999999" outlineLevel="1" x14ac:dyDescent="0.25">
      <c r="A99" s="239">
        <v>43</v>
      </c>
      <c r="B99" s="240" t="s">
        <v>375</v>
      </c>
      <c r="C99" s="257" t="s">
        <v>376</v>
      </c>
      <c r="D99" s="241" t="s">
        <v>187</v>
      </c>
      <c r="E99" s="242">
        <v>85</v>
      </c>
      <c r="F99" s="243"/>
      <c r="G99" s="244">
        <f>ROUND(E99*F99,2)</f>
        <v>0</v>
      </c>
      <c r="H99" s="243"/>
      <c r="I99" s="244">
        <f>ROUND(E99*H99,2)</f>
        <v>0</v>
      </c>
      <c r="J99" s="243"/>
      <c r="K99" s="244">
        <f>ROUND(E99*J99,2)</f>
        <v>0</v>
      </c>
      <c r="L99" s="244">
        <v>21</v>
      </c>
      <c r="M99" s="244">
        <f>G99*(1+L99/100)</f>
        <v>0</v>
      </c>
      <c r="N99" s="242">
        <v>0.13206000000000001</v>
      </c>
      <c r="O99" s="242">
        <f>ROUND(E99*N99,2)</f>
        <v>11.23</v>
      </c>
      <c r="P99" s="242">
        <v>0</v>
      </c>
      <c r="Q99" s="242">
        <f>ROUND(E99*P99,2)</f>
        <v>0</v>
      </c>
      <c r="R99" s="244"/>
      <c r="S99" s="244" t="s">
        <v>157</v>
      </c>
      <c r="T99" s="245" t="s">
        <v>172</v>
      </c>
      <c r="U99" s="230">
        <v>0.28000000000000003</v>
      </c>
      <c r="V99" s="230">
        <f>ROUND(E99*U99,2)</f>
        <v>23.8</v>
      </c>
      <c r="W99" s="230"/>
      <c r="X99" s="230" t="s">
        <v>173</v>
      </c>
      <c r="Y99" s="230" t="s">
        <v>137</v>
      </c>
      <c r="Z99" s="210"/>
      <c r="AA99" s="210"/>
      <c r="AB99" s="210"/>
      <c r="AC99" s="210"/>
      <c r="AD99" s="210"/>
      <c r="AE99" s="210"/>
      <c r="AF99" s="210"/>
      <c r="AG99" s="210" t="s">
        <v>174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5">
      <c r="A100" s="227"/>
      <c r="B100" s="228"/>
      <c r="C100" s="268" t="s">
        <v>377</v>
      </c>
      <c r="D100" s="266"/>
      <c r="E100" s="267">
        <v>85</v>
      </c>
      <c r="F100" s="230"/>
      <c r="G100" s="230"/>
      <c r="H100" s="230"/>
      <c r="I100" s="230"/>
      <c r="J100" s="230"/>
      <c r="K100" s="230"/>
      <c r="L100" s="230"/>
      <c r="M100" s="230"/>
      <c r="N100" s="229"/>
      <c r="O100" s="229"/>
      <c r="P100" s="229"/>
      <c r="Q100" s="229"/>
      <c r="R100" s="230"/>
      <c r="S100" s="230"/>
      <c r="T100" s="230"/>
      <c r="U100" s="230"/>
      <c r="V100" s="230"/>
      <c r="W100" s="230"/>
      <c r="X100" s="230"/>
      <c r="Y100" s="230"/>
      <c r="Z100" s="210"/>
      <c r="AA100" s="210"/>
      <c r="AB100" s="210"/>
      <c r="AC100" s="210"/>
      <c r="AD100" s="210"/>
      <c r="AE100" s="210"/>
      <c r="AF100" s="210"/>
      <c r="AG100" s="210" t="s">
        <v>176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0.399999999999999" outlineLevel="1" x14ac:dyDescent="0.25">
      <c r="A101" s="239">
        <v>44</v>
      </c>
      <c r="B101" s="240" t="s">
        <v>378</v>
      </c>
      <c r="C101" s="257" t="s">
        <v>379</v>
      </c>
      <c r="D101" s="241" t="s">
        <v>187</v>
      </c>
      <c r="E101" s="242">
        <v>6.8</v>
      </c>
      <c r="F101" s="243"/>
      <c r="G101" s="244">
        <f>ROUND(E101*F101,2)</f>
        <v>0</v>
      </c>
      <c r="H101" s="243"/>
      <c r="I101" s="244">
        <f>ROUND(E101*H101,2)</f>
        <v>0</v>
      </c>
      <c r="J101" s="243"/>
      <c r="K101" s="244">
        <f>ROUND(E101*J101,2)</f>
        <v>0</v>
      </c>
      <c r="L101" s="244">
        <v>21</v>
      </c>
      <c r="M101" s="244">
        <f>G101*(1+L101/100)</f>
        <v>0</v>
      </c>
      <c r="N101" s="242">
        <v>0.22133</v>
      </c>
      <c r="O101" s="242">
        <f>ROUND(E101*N101,2)</f>
        <v>1.51</v>
      </c>
      <c r="P101" s="242">
        <v>0</v>
      </c>
      <c r="Q101" s="242">
        <f>ROUND(E101*P101,2)</f>
        <v>0</v>
      </c>
      <c r="R101" s="244"/>
      <c r="S101" s="244" t="s">
        <v>157</v>
      </c>
      <c r="T101" s="245" t="s">
        <v>172</v>
      </c>
      <c r="U101" s="230">
        <v>0.27</v>
      </c>
      <c r="V101" s="230">
        <f>ROUND(E101*U101,2)</f>
        <v>1.84</v>
      </c>
      <c r="W101" s="230"/>
      <c r="X101" s="230" t="s">
        <v>173</v>
      </c>
      <c r="Y101" s="230" t="s">
        <v>137</v>
      </c>
      <c r="Z101" s="210"/>
      <c r="AA101" s="210"/>
      <c r="AB101" s="210"/>
      <c r="AC101" s="210"/>
      <c r="AD101" s="210"/>
      <c r="AE101" s="210"/>
      <c r="AF101" s="210"/>
      <c r="AG101" s="210" t="s">
        <v>174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5">
      <c r="A102" s="227"/>
      <c r="B102" s="228"/>
      <c r="C102" s="268" t="s">
        <v>380</v>
      </c>
      <c r="D102" s="266"/>
      <c r="E102" s="267">
        <v>6.8</v>
      </c>
      <c r="F102" s="230"/>
      <c r="G102" s="230"/>
      <c r="H102" s="230"/>
      <c r="I102" s="230"/>
      <c r="J102" s="230"/>
      <c r="K102" s="230"/>
      <c r="L102" s="230"/>
      <c r="M102" s="230"/>
      <c r="N102" s="229"/>
      <c r="O102" s="229"/>
      <c r="P102" s="229"/>
      <c r="Q102" s="229"/>
      <c r="R102" s="230"/>
      <c r="S102" s="230"/>
      <c r="T102" s="230"/>
      <c r="U102" s="230"/>
      <c r="V102" s="230"/>
      <c r="W102" s="230"/>
      <c r="X102" s="230"/>
      <c r="Y102" s="230"/>
      <c r="Z102" s="210"/>
      <c r="AA102" s="210"/>
      <c r="AB102" s="210"/>
      <c r="AC102" s="210"/>
      <c r="AD102" s="210"/>
      <c r="AE102" s="210"/>
      <c r="AF102" s="210"/>
      <c r="AG102" s="210" t="s">
        <v>176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0.399999999999999" outlineLevel="1" x14ac:dyDescent="0.25">
      <c r="A103" s="239">
        <v>45</v>
      </c>
      <c r="B103" s="240" t="s">
        <v>381</v>
      </c>
      <c r="C103" s="257" t="s">
        <v>382</v>
      </c>
      <c r="D103" s="241" t="s">
        <v>187</v>
      </c>
      <c r="E103" s="242">
        <v>87.76</v>
      </c>
      <c r="F103" s="243"/>
      <c r="G103" s="244">
        <f>ROUND(E103*F103,2)</f>
        <v>0</v>
      </c>
      <c r="H103" s="243"/>
      <c r="I103" s="244">
        <f>ROUND(E103*H103,2)</f>
        <v>0</v>
      </c>
      <c r="J103" s="243"/>
      <c r="K103" s="244">
        <f>ROUND(E103*J103,2)</f>
        <v>0</v>
      </c>
      <c r="L103" s="244">
        <v>21</v>
      </c>
      <c r="M103" s="244">
        <f>G103*(1+L103/100)</f>
        <v>0</v>
      </c>
      <c r="N103" s="242">
        <v>0.22133</v>
      </c>
      <c r="O103" s="242">
        <f>ROUND(E103*N103,2)</f>
        <v>19.420000000000002</v>
      </c>
      <c r="P103" s="242">
        <v>0</v>
      </c>
      <c r="Q103" s="242">
        <f>ROUND(E103*P103,2)</f>
        <v>0</v>
      </c>
      <c r="R103" s="244"/>
      <c r="S103" s="244" t="s">
        <v>157</v>
      </c>
      <c r="T103" s="245" t="s">
        <v>172</v>
      </c>
      <c r="U103" s="230">
        <v>0.27</v>
      </c>
      <c r="V103" s="230">
        <f>ROUND(E103*U103,2)</f>
        <v>23.7</v>
      </c>
      <c r="W103" s="230"/>
      <c r="X103" s="230" t="s">
        <v>173</v>
      </c>
      <c r="Y103" s="230" t="s">
        <v>137</v>
      </c>
      <c r="Z103" s="210"/>
      <c r="AA103" s="210"/>
      <c r="AB103" s="210"/>
      <c r="AC103" s="210"/>
      <c r="AD103" s="210"/>
      <c r="AE103" s="210"/>
      <c r="AF103" s="210"/>
      <c r="AG103" s="210" t="s">
        <v>174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0.399999999999999" outlineLevel="2" x14ac:dyDescent="0.25">
      <c r="A104" s="227"/>
      <c r="B104" s="228"/>
      <c r="C104" s="268" t="s">
        <v>383</v>
      </c>
      <c r="D104" s="266"/>
      <c r="E104" s="267">
        <v>87.76</v>
      </c>
      <c r="F104" s="230"/>
      <c r="G104" s="230"/>
      <c r="H104" s="230"/>
      <c r="I104" s="230"/>
      <c r="J104" s="230"/>
      <c r="K104" s="230"/>
      <c r="L104" s="230"/>
      <c r="M104" s="230"/>
      <c r="N104" s="229"/>
      <c r="O104" s="229"/>
      <c r="P104" s="229"/>
      <c r="Q104" s="229"/>
      <c r="R104" s="230"/>
      <c r="S104" s="230"/>
      <c r="T104" s="230"/>
      <c r="U104" s="230"/>
      <c r="V104" s="230"/>
      <c r="W104" s="230"/>
      <c r="X104" s="230"/>
      <c r="Y104" s="230"/>
      <c r="Z104" s="210"/>
      <c r="AA104" s="210"/>
      <c r="AB104" s="210"/>
      <c r="AC104" s="210"/>
      <c r="AD104" s="210"/>
      <c r="AE104" s="210"/>
      <c r="AF104" s="210"/>
      <c r="AG104" s="210" t="s">
        <v>176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5">
      <c r="A105" s="239">
        <v>46</v>
      </c>
      <c r="B105" s="240" t="s">
        <v>384</v>
      </c>
      <c r="C105" s="257" t="s">
        <v>385</v>
      </c>
      <c r="D105" s="241" t="s">
        <v>171</v>
      </c>
      <c r="E105" s="242">
        <v>9</v>
      </c>
      <c r="F105" s="243"/>
      <c r="G105" s="244">
        <f>ROUND(E105*F105,2)</f>
        <v>0</v>
      </c>
      <c r="H105" s="243"/>
      <c r="I105" s="244">
        <f>ROUND(E105*H105,2)</f>
        <v>0</v>
      </c>
      <c r="J105" s="243"/>
      <c r="K105" s="244">
        <f>ROUND(E105*J105,2)</f>
        <v>0</v>
      </c>
      <c r="L105" s="244">
        <v>21</v>
      </c>
      <c r="M105" s="244">
        <f>G105*(1+L105/100)</f>
        <v>0</v>
      </c>
      <c r="N105" s="242">
        <v>1.6167899999999999</v>
      </c>
      <c r="O105" s="242">
        <f>ROUND(E105*N105,2)</f>
        <v>14.55</v>
      </c>
      <c r="P105" s="242">
        <v>0</v>
      </c>
      <c r="Q105" s="242">
        <f>ROUND(E105*P105,2)</f>
        <v>0</v>
      </c>
      <c r="R105" s="244"/>
      <c r="S105" s="244" t="s">
        <v>157</v>
      </c>
      <c r="T105" s="245" t="s">
        <v>135</v>
      </c>
      <c r="U105" s="230">
        <v>0.57999999999999996</v>
      </c>
      <c r="V105" s="230">
        <f>ROUND(E105*U105,2)</f>
        <v>5.22</v>
      </c>
      <c r="W105" s="230"/>
      <c r="X105" s="230" t="s">
        <v>173</v>
      </c>
      <c r="Y105" s="230" t="s">
        <v>137</v>
      </c>
      <c r="Z105" s="210"/>
      <c r="AA105" s="210"/>
      <c r="AB105" s="210"/>
      <c r="AC105" s="210"/>
      <c r="AD105" s="210"/>
      <c r="AE105" s="210"/>
      <c r="AF105" s="210"/>
      <c r="AG105" s="210" t="s">
        <v>174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ht="20.399999999999999" outlineLevel="2" x14ac:dyDescent="0.25">
      <c r="A106" s="227"/>
      <c r="B106" s="228"/>
      <c r="C106" s="268" t="s">
        <v>386</v>
      </c>
      <c r="D106" s="266"/>
      <c r="E106" s="267">
        <v>9</v>
      </c>
      <c r="F106" s="230"/>
      <c r="G106" s="230"/>
      <c r="H106" s="230"/>
      <c r="I106" s="230"/>
      <c r="J106" s="230"/>
      <c r="K106" s="230"/>
      <c r="L106" s="230"/>
      <c r="M106" s="230"/>
      <c r="N106" s="229"/>
      <c r="O106" s="229"/>
      <c r="P106" s="229"/>
      <c r="Q106" s="229"/>
      <c r="R106" s="230"/>
      <c r="S106" s="230"/>
      <c r="T106" s="230"/>
      <c r="U106" s="230"/>
      <c r="V106" s="230"/>
      <c r="W106" s="230"/>
      <c r="X106" s="230"/>
      <c r="Y106" s="230"/>
      <c r="Z106" s="210"/>
      <c r="AA106" s="210"/>
      <c r="AB106" s="210"/>
      <c r="AC106" s="210"/>
      <c r="AD106" s="210"/>
      <c r="AE106" s="210"/>
      <c r="AF106" s="210"/>
      <c r="AG106" s="210" t="s">
        <v>176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x14ac:dyDescent="0.25">
      <c r="A107" s="232" t="s">
        <v>129</v>
      </c>
      <c r="B107" s="233" t="s">
        <v>78</v>
      </c>
      <c r="C107" s="255" t="s">
        <v>79</v>
      </c>
      <c r="D107" s="234"/>
      <c r="E107" s="235"/>
      <c r="F107" s="236"/>
      <c r="G107" s="236">
        <f>SUMIF(AG108:AG109,"&lt;&gt;NOR",G108:G109)</f>
        <v>0</v>
      </c>
      <c r="H107" s="236"/>
      <c r="I107" s="236">
        <f>SUM(I108:I109)</f>
        <v>0</v>
      </c>
      <c r="J107" s="236"/>
      <c r="K107" s="236">
        <f>SUM(K108:K109)</f>
        <v>0</v>
      </c>
      <c r="L107" s="236"/>
      <c r="M107" s="236">
        <f>SUM(M108:M109)</f>
        <v>0</v>
      </c>
      <c r="N107" s="235"/>
      <c r="O107" s="235">
        <f>SUM(O108:O109)</f>
        <v>0</v>
      </c>
      <c r="P107" s="235"/>
      <c r="Q107" s="235">
        <f>SUM(Q108:Q109)</f>
        <v>0</v>
      </c>
      <c r="R107" s="236"/>
      <c r="S107" s="236"/>
      <c r="T107" s="237"/>
      <c r="U107" s="231"/>
      <c r="V107" s="231">
        <f>SUM(V108:V109)</f>
        <v>236.96</v>
      </c>
      <c r="W107" s="231"/>
      <c r="X107" s="231"/>
      <c r="Y107" s="231"/>
      <c r="AG107" t="s">
        <v>130</v>
      </c>
    </row>
    <row r="108" spans="1:60" outlineLevel="1" x14ac:dyDescent="0.25">
      <c r="A108" s="246">
        <v>47</v>
      </c>
      <c r="B108" s="247" t="s">
        <v>387</v>
      </c>
      <c r="C108" s="256" t="s">
        <v>388</v>
      </c>
      <c r="D108" s="248" t="s">
        <v>209</v>
      </c>
      <c r="E108" s="249">
        <v>607.59553000000005</v>
      </c>
      <c r="F108" s="250"/>
      <c r="G108" s="251">
        <f>ROUND(E108*F108,2)</f>
        <v>0</v>
      </c>
      <c r="H108" s="250"/>
      <c r="I108" s="251">
        <f>ROUND(E108*H108,2)</f>
        <v>0</v>
      </c>
      <c r="J108" s="250"/>
      <c r="K108" s="251">
        <f>ROUND(E108*J108,2)</f>
        <v>0</v>
      </c>
      <c r="L108" s="251">
        <v>21</v>
      </c>
      <c r="M108" s="251">
        <f>G108*(1+L108/100)</f>
        <v>0</v>
      </c>
      <c r="N108" s="249">
        <v>0</v>
      </c>
      <c r="O108" s="249">
        <f>ROUND(E108*N108,2)</f>
        <v>0</v>
      </c>
      <c r="P108" s="249">
        <v>0</v>
      </c>
      <c r="Q108" s="249">
        <f>ROUND(E108*P108,2)</f>
        <v>0</v>
      </c>
      <c r="R108" s="251"/>
      <c r="S108" s="251" t="s">
        <v>134</v>
      </c>
      <c r="T108" s="252" t="s">
        <v>172</v>
      </c>
      <c r="U108" s="230">
        <v>0.39</v>
      </c>
      <c r="V108" s="230">
        <f>ROUND(E108*U108,2)</f>
        <v>236.96</v>
      </c>
      <c r="W108" s="230"/>
      <c r="X108" s="230" t="s">
        <v>389</v>
      </c>
      <c r="Y108" s="230" t="s">
        <v>137</v>
      </c>
      <c r="Z108" s="210"/>
      <c r="AA108" s="210"/>
      <c r="AB108" s="210"/>
      <c r="AC108" s="210"/>
      <c r="AD108" s="210"/>
      <c r="AE108" s="210"/>
      <c r="AF108" s="210"/>
      <c r="AG108" s="210" t="s">
        <v>390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0.399999999999999" outlineLevel="1" x14ac:dyDescent="0.25">
      <c r="A109" s="246">
        <v>48</v>
      </c>
      <c r="B109" s="247" t="s">
        <v>391</v>
      </c>
      <c r="C109" s="256" t="s">
        <v>392</v>
      </c>
      <c r="D109" s="248" t="s">
        <v>209</v>
      </c>
      <c r="E109" s="249">
        <v>607.59553000000005</v>
      </c>
      <c r="F109" s="250"/>
      <c r="G109" s="251">
        <f>ROUND(E109*F109,2)</f>
        <v>0</v>
      </c>
      <c r="H109" s="250"/>
      <c r="I109" s="251">
        <f>ROUND(E109*H109,2)</f>
        <v>0</v>
      </c>
      <c r="J109" s="250"/>
      <c r="K109" s="251">
        <f>ROUND(E109*J109,2)</f>
        <v>0</v>
      </c>
      <c r="L109" s="251">
        <v>21</v>
      </c>
      <c r="M109" s="251">
        <f>G109*(1+L109/100)</f>
        <v>0</v>
      </c>
      <c r="N109" s="249">
        <v>0</v>
      </c>
      <c r="O109" s="249">
        <f>ROUND(E109*N109,2)</f>
        <v>0</v>
      </c>
      <c r="P109" s="249">
        <v>0</v>
      </c>
      <c r="Q109" s="249">
        <f>ROUND(E109*P109,2)</f>
        <v>0</v>
      </c>
      <c r="R109" s="251"/>
      <c r="S109" s="251" t="s">
        <v>157</v>
      </c>
      <c r="T109" s="252" t="s">
        <v>135</v>
      </c>
      <c r="U109" s="230">
        <v>0</v>
      </c>
      <c r="V109" s="230">
        <f>ROUND(E109*U109,2)</f>
        <v>0</v>
      </c>
      <c r="W109" s="230"/>
      <c r="X109" s="230" t="s">
        <v>389</v>
      </c>
      <c r="Y109" s="230" t="s">
        <v>137</v>
      </c>
      <c r="Z109" s="210"/>
      <c r="AA109" s="210"/>
      <c r="AB109" s="210"/>
      <c r="AC109" s="210"/>
      <c r="AD109" s="210"/>
      <c r="AE109" s="210"/>
      <c r="AF109" s="210"/>
      <c r="AG109" s="210" t="s">
        <v>390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x14ac:dyDescent="0.25">
      <c r="A110" s="232" t="s">
        <v>129</v>
      </c>
      <c r="B110" s="233" t="s">
        <v>82</v>
      </c>
      <c r="C110" s="255" t="s">
        <v>83</v>
      </c>
      <c r="D110" s="234"/>
      <c r="E110" s="235"/>
      <c r="F110" s="236"/>
      <c r="G110" s="236">
        <f>SUMIF(AG111:AG113,"&lt;&gt;NOR",G111:G113)</f>
        <v>0</v>
      </c>
      <c r="H110" s="236"/>
      <c r="I110" s="236">
        <f>SUM(I111:I113)</f>
        <v>0</v>
      </c>
      <c r="J110" s="236"/>
      <c r="K110" s="236">
        <f>SUM(K111:K113)</f>
        <v>0</v>
      </c>
      <c r="L110" s="236"/>
      <c r="M110" s="236">
        <f>SUM(M111:M113)</f>
        <v>0</v>
      </c>
      <c r="N110" s="235"/>
      <c r="O110" s="235">
        <f>SUM(O111:O113)</f>
        <v>0</v>
      </c>
      <c r="P110" s="235"/>
      <c r="Q110" s="235">
        <f>SUM(Q111:Q113)</f>
        <v>0</v>
      </c>
      <c r="R110" s="236"/>
      <c r="S110" s="236"/>
      <c r="T110" s="237"/>
      <c r="U110" s="231"/>
      <c r="V110" s="231">
        <f>SUM(V111:V113)</f>
        <v>3.82</v>
      </c>
      <c r="W110" s="231"/>
      <c r="X110" s="231"/>
      <c r="Y110" s="231"/>
      <c r="AG110" t="s">
        <v>130</v>
      </c>
    </row>
    <row r="111" spans="1:60" outlineLevel="1" x14ac:dyDescent="0.25">
      <c r="A111" s="239">
        <v>49</v>
      </c>
      <c r="B111" s="240" t="s">
        <v>393</v>
      </c>
      <c r="C111" s="257" t="s">
        <v>394</v>
      </c>
      <c r="D111" s="241" t="s">
        <v>171</v>
      </c>
      <c r="E111" s="242">
        <v>54.573999999999998</v>
      </c>
      <c r="F111" s="243"/>
      <c r="G111" s="244">
        <f>ROUND(E111*F111,2)</f>
        <v>0</v>
      </c>
      <c r="H111" s="243"/>
      <c r="I111" s="244">
        <f>ROUND(E111*H111,2)</f>
        <v>0</v>
      </c>
      <c r="J111" s="243"/>
      <c r="K111" s="244">
        <f>ROUND(E111*J111,2)</f>
        <v>0</v>
      </c>
      <c r="L111" s="244">
        <v>21</v>
      </c>
      <c r="M111" s="244">
        <f>G111*(1+L111/100)</f>
        <v>0</v>
      </c>
      <c r="N111" s="242">
        <v>3.0000000000000001E-5</v>
      </c>
      <c r="O111" s="242">
        <f>ROUND(E111*N111,2)</f>
        <v>0</v>
      </c>
      <c r="P111" s="242">
        <v>0</v>
      </c>
      <c r="Q111" s="242">
        <f>ROUND(E111*P111,2)</f>
        <v>0</v>
      </c>
      <c r="R111" s="244"/>
      <c r="S111" s="244" t="s">
        <v>134</v>
      </c>
      <c r="T111" s="245" t="s">
        <v>172</v>
      </c>
      <c r="U111" s="230">
        <v>7.0000000000000007E-2</v>
      </c>
      <c r="V111" s="230">
        <f>ROUND(E111*U111,2)</f>
        <v>3.82</v>
      </c>
      <c r="W111" s="230"/>
      <c r="X111" s="230" t="s">
        <v>173</v>
      </c>
      <c r="Y111" s="230" t="s">
        <v>137</v>
      </c>
      <c r="Z111" s="210"/>
      <c r="AA111" s="210"/>
      <c r="AB111" s="210"/>
      <c r="AC111" s="210"/>
      <c r="AD111" s="210"/>
      <c r="AE111" s="210"/>
      <c r="AF111" s="210"/>
      <c r="AG111" s="210" t="s">
        <v>174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5">
      <c r="A112" s="227"/>
      <c r="B112" s="228"/>
      <c r="C112" s="268" t="s">
        <v>335</v>
      </c>
      <c r="D112" s="266"/>
      <c r="E112" s="267">
        <v>54.573999999999998</v>
      </c>
      <c r="F112" s="230"/>
      <c r="G112" s="230"/>
      <c r="H112" s="230"/>
      <c r="I112" s="230"/>
      <c r="J112" s="230"/>
      <c r="K112" s="230"/>
      <c r="L112" s="230"/>
      <c r="M112" s="230"/>
      <c r="N112" s="229"/>
      <c r="O112" s="229"/>
      <c r="P112" s="229"/>
      <c r="Q112" s="229"/>
      <c r="R112" s="230"/>
      <c r="S112" s="230"/>
      <c r="T112" s="230"/>
      <c r="U112" s="230"/>
      <c r="V112" s="230"/>
      <c r="W112" s="230"/>
      <c r="X112" s="230"/>
      <c r="Y112" s="230"/>
      <c r="Z112" s="210"/>
      <c r="AA112" s="210"/>
      <c r="AB112" s="210"/>
      <c r="AC112" s="210"/>
      <c r="AD112" s="210"/>
      <c r="AE112" s="210"/>
      <c r="AF112" s="210"/>
      <c r="AG112" s="210" t="s">
        <v>176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5">
      <c r="A113" s="246">
        <v>50</v>
      </c>
      <c r="B113" s="247" t="s">
        <v>395</v>
      </c>
      <c r="C113" s="256" t="s">
        <v>396</v>
      </c>
      <c r="D113" s="248" t="s">
        <v>209</v>
      </c>
      <c r="E113" s="249">
        <v>1.64E-3</v>
      </c>
      <c r="F113" s="250"/>
      <c r="G113" s="251">
        <f>ROUND(E113*F113,2)</f>
        <v>0</v>
      </c>
      <c r="H113" s="250"/>
      <c r="I113" s="251">
        <f>ROUND(E113*H113,2)</f>
        <v>0</v>
      </c>
      <c r="J113" s="250"/>
      <c r="K113" s="251">
        <f>ROUND(E113*J113,2)</f>
        <v>0</v>
      </c>
      <c r="L113" s="251">
        <v>21</v>
      </c>
      <c r="M113" s="251">
        <f>G113*(1+L113/100)</f>
        <v>0</v>
      </c>
      <c r="N113" s="249">
        <v>0</v>
      </c>
      <c r="O113" s="249">
        <f>ROUND(E113*N113,2)</f>
        <v>0</v>
      </c>
      <c r="P113" s="249">
        <v>0</v>
      </c>
      <c r="Q113" s="249">
        <f>ROUND(E113*P113,2)</f>
        <v>0</v>
      </c>
      <c r="R113" s="251"/>
      <c r="S113" s="251" t="s">
        <v>134</v>
      </c>
      <c r="T113" s="252" t="s">
        <v>172</v>
      </c>
      <c r="U113" s="230">
        <v>1.74</v>
      </c>
      <c r="V113" s="230">
        <f>ROUND(E113*U113,2)</f>
        <v>0</v>
      </c>
      <c r="W113" s="230"/>
      <c r="X113" s="230" t="s">
        <v>389</v>
      </c>
      <c r="Y113" s="230" t="s">
        <v>137</v>
      </c>
      <c r="Z113" s="210"/>
      <c r="AA113" s="210"/>
      <c r="AB113" s="210"/>
      <c r="AC113" s="210"/>
      <c r="AD113" s="210"/>
      <c r="AE113" s="210"/>
      <c r="AF113" s="210"/>
      <c r="AG113" s="210" t="s">
        <v>390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x14ac:dyDescent="0.25">
      <c r="A114" s="232" t="s">
        <v>129</v>
      </c>
      <c r="B114" s="233" t="s">
        <v>84</v>
      </c>
      <c r="C114" s="255" t="s">
        <v>85</v>
      </c>
      <c r="D114" s="234"/>
      <c r="E114" s="235"/>
      <c r="F114" s="236"/>
      <c r="G114" s="236">
        <f>SUMIF(AG115:AG119,"&lt;&gt;NOR",G115:G119)</f>
        <v>0</v>
      </c>
      <c r="H114" s="236"/>
      <c r="I114" s="236">
        <f>SUM(I115:I119)</f>
        <v>0</v>
      </c>
      <c r="J114" s="236"/>
      <c r="K114" s="236">
        <f>SUM(K115:K119)</f>
        <v>0</v>
      </c>
      <c r="L114" s="236"/>
      <c r="M114" s="236">
        <f>SUM(M115:M119)</f>
        <v>0</v>
      </c>
      <c r="N114" s="235"/>
      <c r="O114" s="235">
        <f>SUM(O115:O119)</f>
        <v>0.36</v>
      </c>
      <c r="P114" s="235"/>
      <c r="Q114" s="235">
        <f>SUM(Q115:Q119)</f>
        <v>0</v>
      </c>
      <c r="R114" s="236"/>
      <c r="S114" s="236"/>
      <c r="T114" s="237"/>
      <c r="U114" s="231"/>
      <c r="V114" s="231">
        <f>SUM(V115:V119)</f>
        <v>16.04</v>
      </c>
      <c r="W114" s="231"/>
      <c r="X114" s="231"/>
      <c r="Y114" s="231"/>
      <c r="AG114" t="s">
        <v>130</v>
      </c>
    </row>
    <row r="115" spans="1:60" ht="20.399999999999999" outlineLevel="1" x14ac:dyDescent="0.25">
      <c r="A115" s="239">
        <v>51</v>
      </c>
      <c r="B115" s="240" t="s">
        <v>397</v>
      </c>
      <c r="C115" s="257" t="s">
        <v>398</v>
      </c>
      <c r="D115" s="241" t="s">
        <v>171</v>
      </c>
      <c r="E115" s="242">
        <v>55</v>
      </c>
      <c r="F115" s="243"/>
      <c r="G115" s="244">
        <f>ROUND(E115*F115,2)</f>
        <v>0</v>
      </c>
      <c r="H115" s="243"/>
      <c r="I115" s="244">
        <f>ROUND(E115*H115,2)</f>
        <v>0</v>
      </c>
      <c r="J115" s="243"/>
      <c r="K115" s="244">
        <f>ROUND(E115*J115,2)</f>
        <v>0</v>
      </c>
      <c r="L115" s="244">
        <v>21</v>
      </c>
      <c r="M115" s="244">
        <f>G115*(1+L115/100)</f>
        <v>0</v>
      </c>
      <c r="N115" s="242">
        <v>6.45E-3</v>
      </c>
      <c r="O115" s="242">
        <f>ROUND(E115*N115,2)</f>
        <v>0.35</v>
      </c>
      <c r="P115" s="242">
        <v>0</v>
      </c>
      <c r="Q115" s="242">
        <f>ROUND(E115*P115,2)</f>
        <v>0</v>
      </c>
      <c r="R115" s="244"/>
      <c r="S115" s="244" t="s">
        <v>134</v>
      </c>
      <c r="T115" s="245" t="s">
        <v>172</v>
      </c>
      <c r="U115" s="230">
        <v>0.14000000000000001</v>
      </c>
      <c r="V115" s="230">
        <f>ROUND(E115*U115,2)</f>
        <v>7.7</v>
      </c>
      <c r="W115" s="230"/>
      <c r="X115" s="230" t="s">
        <v>173</v>
      </c>
      <c r="Y115" s="230" t="s">
        <v>137</v>
      </c>
      <c r="Z115" s="210"/>
      <c r="AA115" s="210"/>
      <c r="AB115" s="210"/>
      <c r="AC115" s="210"/>
      <c r="AD115" s="210"/>
      <c r="AE115" s="210"/>
      <c r="AF115" s="210"/>
      <c r="AG115" s="210" t="s">
        <v>174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5">
      <c r="A116" s="227"/>
      <c r="B116" s="228"/>
      <c r="C116" s="268" t="s">
        <v>399</v>
      </c>
      <c r="D116" s="266"/>
      <c r="E116" s="267">
        <v>55</v>
      </c>
      <c r="F116" s="230"/>
      <c r="G116" s="230"/>
      <c r="H116" s="230"/>
      <c r="I116" s="230"/>
      <c r="J116" s="230"/>
      <c r="K116" s="230"/>
      <c r="L116" s="230"/>
      <c r="M116" s="230"/>
      <c r="N116" s="229"/>
      <c r="O116" s="229"/>
      <c r="P116" s="229"/>
      <c r="Q116" s="229"/>
      <c r="R116" s="230"/>
      <c r="S116" s="230"/>
      <c r="T116" s="230"/>
      <c r="U116" s="230"/>
      <c r="V116" s="230"/>
      <c r="W116" s="230"/>
      <c r="X116" s="230"/>
      <c r="Y116" s="230"/>
      <c r="Z116" s="210"/>
      <c r="AA116" s="210"/>
      <c r="AB116" s="210"/>
      <c r="AC116" s="210"/>
      <c r="AD116" s="210"/>
      <c r="AE116" s="210"/>
      <c r="AF116" s="210"/>
      <c r="AG116" s="210" t="s">
        <v>176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5">
      <c r="A117" s="239">
        <v>52</v>
      </c>
      <c r="B117" s="240" t="s">
        <v>400</v>
      </c>
      <c r="C117" s="257" t="s">
        <v>401</v>
      </c>
      <c r="D117" s="241" t="s">
        <v>171</v>
      </c>
      <c r="E117" s="242">
        <v>55</v>
      </c>
      <c r="F117" s="243"/>
      <c r="G117" s="244">
        <f>ROUND(E117*F117,2)</f>
        <v>0</v>
      </c>
      <c r="H117" s="243"/>
      <c r="I117" s="244">
        <f>ROUND(E117*H117,2)</f>
        <v>0</v>
      </c>
      <c r="J117" s="243"/>
      <c r="K117" s="244">
        <f>ROUND(E117*J117,2)</f>
        <v>0</v>
      </c>
      <c r="L117" s="244">
        <v>21</v>
      </c>
      <c r="M117" s="244">
        <f>G117*(1+L117/100)</f>
        <v>0</v>
      </c>
      <c r="N117" s="242">
        <v>1.6000000000000001E-4</v>
      </c>
      <c r="O117" s="242">
        <f>ROUND(E117*N117,2)</f>
        <v>0.01</v>
      </c>
      <c r="P117" s="242">
        <v>0</v>
      </c>
      <c r="Q117" s="242">
        <f>ROUND(E117*P117,2)</f>
        <v>0</v>
      </c>
      <c r="R117" s="244"/>
      <c r="S117" s="244" t="s">
        <v>157</v>
      </c>
      <c r="T117" s="245" t="s">
        <v>172</v>
      </c>
      <c r="U117" s="230">
        <v>0.14000000000000001</v>
      </c>
      <c r="V117" s="230">
        <f>ROUND(E117*U117,2)</f>
        <v>7.7</v>
      </c>
      <c r="W117" s="230"/>
      <c r="X117" s="230" t="s">
        <v>173</v>
      </c>
      <c r="Y117" s="230" t="s">
        <v>137</v>
      </c>
      <c r="Z117" s="210"/>
      <c r="AA117" s="210"/>
      <c r="AB117" s="210"/>
      <c r="AC117" s="210"/>
      <c r="AD117" s="210"/>
      <c r="AE117" s="210"/>
      <c r="AF117" s="210"/>
      <c r="AG117" s="210" t="s">
        <v>174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5">
      <c r="A118" s="227"/>
      <c r="B118" s="228"/>
      <c r="C118" s="268" t="s">
        <v>399</v>
      </c>
      <c r="D118" s="266"/>
      <c r="E118" s="267">
        <v>55</v>
      </c>
      <c r="F118" s="230"/>
      <c r="G118" s="230"/>
      <c r="H118" s="230"/>
      <c r="I118" s="230"/>
      <c r="J118" s="230"/>
      <c r="K118" s="230"/>
      <c r="L118" s="230"/>
      <c r="M118" s="230"/>
      <c r="N118" s="229"/>
      <c r="O118" s="229"/>
      <c r="P118" s="229"/>
      <c r="Q118" s="229"/>
      <c r="R118" s="230"/>
      <c r="S118" s="230"/>
      <c r="T118" s="230"/>
      <c r="U118" s="230"/>
      <c r="V118" s="230"/>
      <c r="W118" s="230"/>
      <c r="X118" s="230"/>
      <c r="Y118" s="230"/>
      <c r="Z118" s="210"/>
      <c r="AA118" s="210"/>
      <c r="AB118" s="210"/>
      <c r="AC118" s="210"/>
      <c r="AD118" s="210"/>
      <c r="AE118" s="210"/>
      <c r="AF118" s="210"/>
      <c r="AG118" s="210" t="s">
        <v>176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5">
      <c r="A119" s="246">
        <v>53</v>
      </c>
      <c r="B119" s="247" t="s">
        <v>402</v>
      </c>
      <c r="C119" s="256" t="s">
        <v>403</v>
      </c>
      <c r="D119" s="248" t="s">
        <v>209</v>
      </c>
      <c r="E119" s="249">
        <v>0.36354999999999998</v>
      </c>
      <c r="F119" s="250"/>
      <c r="G119" s="251">
        <f>ROUND(E119*F119,2)</f>
        <v>0</v>
      </c>
      <c r="H119" s="250"/>
      <c r="I119" s="251">
        <f>ROUND(E119*H119,2)</f>
        <v>0</v>
      </c>
      <c r="J119" s="250"/>
      <c r="K119" s="251">
        <f>ROUND(E119*J119,2)</f>
        <v>0</v>
      </c>
      <c r="L119" s="251">
        <v>21</v>
      </c>
      <c r="M119" s="251">
        <f>G119*(1+L119/100)</f>
        <v>0</v>
      </c>
      <c r="N119" s="249">
        <v>0</v>
      </c>
      <c r="O119" s="249">
        <f>ROUND(E119*N119,2)</f>
        <v>0</v>
      </c>
      <c r="P119" s="249">
        <v>0</v>
      </c>
      <c r="Q119" s="249">
        <f>ROUND(E119*P119,2)</f>
        <v>0</v>
      </c>
      <c r="R119" s="251"/>
      <c r="S119" s="251" t="s">
        <v>134</v>
      </c>
      <c r="T119" s="252" t="s">
        <v>172</v>
      </c>
      <c r="U119" s="230">
        <v>1.7509999999999999</v>
      </c>
      <c r="V119" s="230">
        <f>ROUND(E119*U119,2)</f>
        <v>0.64</v>
      </c>
      <c r="W119" s="230"/>
      <c r="X119" s="230" t="s">
        <v>389</v>
      </c>
      <c r="Y119" s="230" t="s">
        <v>137</v>
      </c>
      <c r="Z119" s="210"/>
      <c r="AA119" s="210"/>
      <c r="AB119" s="210"/>
      <c r="AC119" s="210"/>
      <c r="AD119" s="210"/>
      <c r="AE119" s="210"/>
      <c r="AF119" s="210"/>
      <c r="AG119" s="210" t="s">
        <v>390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x14ac:dyDescent="0.25">
      <c r="A120" s="232" t="s">
        <v>129</v>
      </c>
      <c r="B120" s="233" t="s">
        <v>86</v>
      </c>
      <c r="C120" s="255" t="s">
        <v>87</v>
      </c>
      <c r="D120" s="234"/>
      <c r="E120" s="235"/>
      <c r="F120" s="236"/>
      <c r="G120" s="236">
        <f>SUMIF(AG121:AG129,"&lt;&gt;NOR",G121:G129)</f>
        <v>0</v>
      </c>
      <c r="H120" s="236"/>
      <c r="I120" s="236">
        <f>SUM(I121:I129)</f>
        <v>0</v>
      </c>
      <c r="J120" s="236"/>
      <c r="K120" s="236">
        <f>SUM(K121:K129)</f>
        <v>0</v>
      </c>
      <c r="L120" s="236"/>
      <c r="M120" s="236">
        <f>SUM(M121:M129)</f>
        <v>0</v>
      </c>
      <c r="N120" s="235"/>
      <c r="O120" s="235">
        <f>SUM(O121:O129)</f>
        <v>1.3800000000000001</v>
      </c>
      <c r="P120" s="235"/>
      <c r="Q120" s="235">
        <f>SUM(Q121:Q129)</f>
        <v>0</v>
      </c>
      <c r="R120" s="236"/>
      <c r="S120" s="236"/>
      <c r="T120" s="237"/>
      <c r="U120" s="231"/>
      <c r="V120" s="231">
        <f>SUM(V121:V129)</f>
        <v>60.99</v>
      </c>
      <c r="W120" s="231"/>
      <c r="X120" s="231"/>
      <c r="Y120" s="231"/>
      <c r="AG120" t="s">
        <v>130</v>
      </c>
    </row>
    <row r="121" spans="1:60" outlineLevel="1" x14ac:dyDescent="0.25">
      <c r="A121" s="239">
        <v>54</v>
      </c>
      <c r="B121" s="240" t="s">
        <v>404</v>
      </c>
      <c r="C121" s="257" t="s">
        <v>405</v>
      </c>
      <c r="D121" s="241" t="s">
        <v>171</v>
      </c>
      <c r="E121" s="242">
        <v>43.844999999999999</v>
      </c>
      <c r="F121" s="243"/>
      <c r="G121" s="244">
        <f>ROUND(E121*F121,2)</f>
        <v>0</v>
      </c>
      <c r="H121" s="243"/>
      <c r="I121" s="244">
        <f>ROUND(E121*H121,2)</f>
        <v>0</v>
      </c>
      <c r="J121" s="243"/>
      <c r="K121" s="244">
        <f>ROUND(E121*J121,2)</f>
        <v>0</v>
      </c>
      <c r="L121" s="244">
        <v>21</v>
      </c>
      <c r="M121" s="244">
        <f>G121*(1+L121/100)</f>
        <v>0</v>
      </c>
      <c r="N121" s="242">
        <v>2.5000000000000001E-4</v>
      </c>
      <c r="O121" s="242">
        <f>ROUND(E121*N121,2)</f>
        <v>0.01</v>
      </c>
      <c r="P121" s="242">
        <v>0</v>
      </c>
      <c r="Q121" s="242">
        <f>ROUND(E121*P121,2)</f>
        <v>0</v>
      </c>
      <c r="R121" s="244"/>
      <c r="S121" s="244" t="s">
        <v>134</v>
      </c>
      <c r="T121" s="245" t="s">
        <v>172</v>
      </c>
      <c r="U121" s="230">
        <v>1.32</v>
      </c>
      <c r="V121" s="230">
        <f>ROUND(E121*U121,2)</f>
        <v>57.88</v>
      </c>
      <c r="W121" s="230"/>
      <c r="X121" s="230" t="s">
        <v>173</v>
      </c>
      <c r="Y121" s="230" t="s">
        <v>137</v>
      </c>
      <c r="Z121" s="210"/>
      <c r="AA121" s="210"/>
      <c r="AB121" s="210"/>
      <c r="AC121" s="210"/>
      <c r="AD121" s="210"/>
      <c r="AE121" s="210"/>
      <c r="AF121" s="210"/>
      <c r="AG121" s="210" t="s">
        <v>174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ht="21" outlineLevel="2" x14ac:dyDescent="0.25">
      <c r="A122" s="227"/>
      <c r="B122" s="228"/>
      <c r="C122" s="258" t="s">
        <v>406</v>
      </c>
      <c r="D122" s="253"/>
      <c r="E122" s="253"/>
      <c r="F122" s="253"/>
      <c r="G122" s="253"/>
      <c r="H122" s="230"/>
      <c r="I122" s="230"/>
      <c r="J122" s="230"/>
      <c r="K122" s="230"/>
      <c r="L122" s="230"/>
      <c r="M122" s="230"/>
      <c r="N122" s="229"/>
      <c r="O122" s="229"/>
      <c r="P122" s="229"/>
      <c r="Q122" s="229"/>
      <c r="R122" s="230"/>
      <c r="S122" s="230"/>
      <c r="T122" s="230"/>
      <c r="U122" s="230"/>
      <c r="V122" s="230"/>
      <c r="W122" s="230"/>
      <c r="X122" s="230"/>
      <c r="Y122" s="230"/>
      <c r="Z122" s="210"/>
      <c r="AA122" s="210"/>
      <c r="AB122" s="210"/>
      <c r="AC122" s="210"/>
      <c r="AD122" s="210"/>
      <c r="AE122" s="210"/>
      <c r="AF122" s="210"/>
      <c r="AG122" s="210" t="s">
        <v>142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54" t="str">
        <f>C122</f>
        <v>včetně položení podkladního roštu do štěrkového lože, nebo na rovný pevný povrch, položení palubek a upevnění nerezovými šrouby skrytým spojem. Bez povrchové úpravy nátěrem.</v>
      </c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5">
      <c r="A123" s="227"/>
      <c r="B123" s="228"/>
      <c r="C123" s="268" t="s">
        <v>407</v>
      </c>
      <c r="D123" s="266"/>
      <c r="E123" s="267">
        <v>43.844999999999999</v>
      </c>
      <c r="F123" s="230"/>
      <c r="G123" s="230"/>
      <c r="H123" s="230"/>
      <c r="I123" s="230"/>
      <c r="J123" s="230"/>
      <c r="K123" s="230"/>
      <c r="L123" s="230"/>
      <c r="M123" s="230"/>
      <c r="N123" s="229"/>
      <c r="O123" s="229"/>
      <c r="P123" s="229"/>
      <c r="Q123" s="229"/>
      <c r="R123" s="230"/>
      <c r="S123" s="230"/>
      <c r="T123" s="230"/>
      <c r="U123" s="230"/>
      <c r="V123" s="230"/>
      <c r="W123" s="230"/>
      <c r="X123" s="230"/>
      <c r="Y123" s="230"/>
      <c r="Z123" s="210"/>
      <c r="AA123" s="210"/>
      <c r="AB123" s="210"/>
      <c r="AC123" s="210"/>
      <c r="AD123" s="210"/>
      <c r="AE123" s="210"/>
      <c r="AF123" s="210"/>
      <c r="AG123" s="210" t="s">
        <v>176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5">
      <c r="A124" s="246">
        <v>55</v>
      </c>
      <c r="B124" s="247" t="s">
        <v>408</v>
      </c>
      <c r="C124" s="256" t="s">
        <v>409</v>
      </c>
      <c r="D124" s="248" t="s">
        <v>366</v>
      </c>
      <c r="E124" s="249">
        <v>176</v>
      </c>
      <c r="F124" s="250"/>
      <c r="G124" s="251">
        <f>ROUND(E124*F124,2)</f>
        <v>0</v>
      </c>
      <c r="H124" s="250"/>
      <c r="I124" s="251">
        <f>ROUND(E124*H124,2)</f>
        <v>0</v>
      </c>
      <c r="J124" s="250"/>
      <c r="K124" s="251">
        <f>ROUND(E124*J124,2)</f>
        <v>0</v>
      </c>
      <c r="L124" s="251">
        <v>21</v>
      </c>
      <c r="M124" s="251">
        <f>G124*(1+L124/100)</f>
        <v>0</v>
      </c>
      <c r="N124" s="249">
        <v>1.0000000000000001E-5</v>
      </c>
      <c r="O124" s="249">
        <f>ROUND(E124*N124,2)</f>
        <v>0</v>
      </c>
      <c r="P124" s="249">
        <v>0</v>
      </c>
      <c r="Q124" s="249">
        <f>ROUND(E124*P124,2)</f>
        <v>0</v>
      </c>
      <c r="R124" s="251" t="s">
        <v>292</v>
      </c>
      <c r="S124" s="251" t="s">
        <v>134</v>
      </c>
      <c r="T124" s="252" t="s">
        <v>172</v>
      </c>
      <c r="U124" s="230">
        <v>0</v>
      </c>
      <c r="V124" s="230">
        <f>ROUND(E124*U124,2)</f>
        <v>0</v>
      </c>
      <c r="W124" s="230"/>
      <c r="X124" s="230" t="s">
        <v>293</v>
      </c>
      <c r="Y124" s="230" t="s">
        <v>137</v>
      </c>
      <c r="Z124" s="210"/>
      <c r="AA124" s="210"/>
      <c r="AB124" s="210"/>
      <c r="AC124" s="210"/>
      <c r="AD124" s="210"/>
      <c r="AE124" s="210"/>
      <c r="AF124" s="210"/>
      <c r="AG124" s="210" t="s">
        <v>294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0.399999999999999" outlineLevel="1" x14ac:dyDescent="0.25">
      <c r="A125" s="239">
        <v>56</v>
      </c>
      <c r="B125" s="240" t="s">
        <v>410</v>
      </c>
      <c r="C125" s="257" t="s">
        <v>411</v>
      </c>
      <c r="D125" s="241" t="s">
        <v>171</v>
      </c>
      <c r="E125" s="242">
        <v>48.229500000000002</v>
      </c>
      <c r="F125" s="243"/>
      <c r="G125" s="244">
        <f>ROUND(E125*F125,2)</f>
        <v>0</v>
      </c>
      <c r="H125" s="243"/>
      <c r="I125" s="244">
        <f>ROUND(E125*H125,2)</f>
        <v>0</v>
      </c>
      <c r="J125" s="243"/>
      <c r="K125" s="244">
        <f>ROUND(E125*J125,2)</f>
        <v>0</v>
      </c>
      <c r="L125" s="244">
        <v>21</v>
      </c>
      <c r="M125" s="244">
        <f>G125*(1+L125/100)</f>
        <v>0</v>
      </c>
      <c r="N125" s="242">
        <v>2.3E-2</v>
      </c>
      <c r="O125" s="242">
        <f>ROUND(E125*N125,2)</f>
        <v>1.1100000000000001</v>
      </c>
      <c r="P125" s="242">
        <v>0</v>
      </c>
      <c r="Q125" s="242">
        <f>ROUND(E125*P125,2)</f>
        <v>0</v>
      </c>
      <c r="R125" s="244" t="s">
        <v>292</v>
      </c>
      <c r="S125" s="244" t="s">
        <v>134</v>
      </c>
      <c r="T125" s="245" t="s">
        <v>172</v>
      </c>
      <c r="U125" s="230">
        <v>0</v>
      </c>
      <c r="V125" s="230">
        <f>ROUND(E125*U125,2)</f>
        <v>0</v>
      </c>
      <c r="W125" s="230"/>
      <c r="X125" s="230" t="s">
        <v>293</v>
      </c>
      <c r="Y125" s="230" t="s">
        <v>137</v>
      </c>
      <c r="Z125" s="210"/>
      <c r="AA125" s="210"/>
      <c r="AB125" s="210"/>
      <c r="AC125" s="210"/>
      <c r="AD125" s="210"/>
      <c r="AE125" s="210"/>
      <c r="AF125" s="210"/>
      <c r="AG125" s="210" t="s">
        <v>294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5">
      <c r="A126" s="227"/>
      <c r="B126" s="228"/>
      <c r="C126" s="268" t="s">
        <v>412</v>
      </c>
      <c r="D126" s="266"/>
      <c r="E126" s="267">
        <v>48.229500000000002</v>
      </c>
      <c r="F126" s="230"/>
      <c r="G126" s="230"/>
      <c r="H126" s="230"/>
      <c r="I126" s="230"/>
      <c r="J126" s="230"/>
      <c r="K126" s="230"/>
      <c r="L126" s="230"/>
      <c r="M126" s="230"/>
      <c r="N126" s="229"/>
      <c r="O126" s="229"/>
      <c r="P126" s="229"/>
      <c r="Q126" s="229"/>
      <c r="R126" s="230"/>
      <c r="S126" s="230"/>
      <c r="T126" s="230"/>
      <c r="U126" s="230"/>
      <c r="V126" s="230"/>
      <c r="W126" s="230"/>
      <c r="X126" s="230"/>
      <c r="Y126" s="230"/>
      <c r="Z126" s="210"/>
      <c r="AA126" s="210"/>
      <c r="AB126" s="210"/>
      <c r="AC126" s="210"/>
      <c r="AD126" s="210"/>
      <c r="AE126" s="210"/>
      <c r="AF126" s="210"/>
      <c r="AG126" s="210" t="s">
        <v>176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20.399999999999999" outlineLevel="1" x14ac:dyDescent="0.25">
      <c r="A127" s="239">
        <v>57</v>
      </c>
      <c r="B127" s="240" t="s">
        <v>413</v>
      </c>
      <c r="C127" s="257" t="s">
        <v>414</v>
      </c>
      <c r="D127" s="241" t="s">
        <v>187</v>
      </c>
      <c r="E127" s="242">
        <v>85</v>
      </c>
      <c r="F127" s="243"/>
      <c r="G127" s="244">
        <f>ROUND(E127*F127,2)</f>
        <v>0</v>
      </c>
      <c r="H127" s="243"/>
      <c r="I127" s="244">
        <f>ROUND(E127*H127,2)</f>
        <v>0</v>
      </c>
      <c r="J127" s="243"/>
      <c r="K127" s="244">
        <f>ROUND(E127*J127,2)</f>
        <v>0</v>
      </c>
      <c r="L127" s="244">
        <v>21</v>
      </c>
      <c r="M127" s="244">
        <f>G127*(1+L127/100)</f>
        <v>0</v>
      </c>
      <c r="N127" s="242">
        <v>3.0000000000000001E-3</v>
      </c>
      <c r="O127" s="242">
        <f>ROUND(E127*N127,2)</f>
        <v>0.26</v>
      </c>
      <c r="P127" s="242">
        <v>0</v>
      </c>
      <c r="Q127" s="242">
        <f>ROUND(E127*P127,2)</f>
        <v>0</v>
      </c>
      <c r="R127" s="244" t="s">
        <v>292</v>
      </c>
      <c r="S127" s="244" t="s">
        <v>134</v>
      </c>
      <c r="T127" s="245" t="s">
        <v>172</v>
      </c>
      <c r="U127" s="230">
        <v>0</v>
      </c>
      <c r="V127" s="230">
        <f>ROUND(E127*U127,2)</f>
        <v>0</v>
      </c>
      <c r="W127" s="230"/>
      <c r="X127" s="230" t="s">
        <v>293</v>
      </c>
      <c r="Y127" s="230" t="s">
        <v>137</v>
      </c>
      <c r="Z127" s="210"/>
      <c r="AA127" s="210"/>
      <c r="AB127" s="210"/>
      <c r="AC127" s="210"/>
      <c r="AD127" s="210"/>
      <c r="AE127" s="210"/>
      <c r="AF127" s="210"/>
      <c r="AG127" s="210" t="s">
        <v>294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5">
      <c r="A128" s="227"/>
      <c r="B128" s="228"/>
      <c r="C128" s="268" t="s">
        <v>415</v>
      </c>
      <c r="D128" s="266"/>
      <c r="E128" s="267">
        <v>85</v>
      </c>
      <c r="F128" s="230"/>
      <c r="G128" s="230"/>
      <c r="H128" s="230"/>
      <c r="I128" s="230"/>
      <c r="J128" s="230"/>
      <c r="K128" s="230"/>
      <c r="L128" s="230"/>
      <c r="M128" s="230"/>
      <c r="N128" s="229"/>
      <c r="O128" s="229"/>
      <c r="P128" s="229"/>
      <c r="Q128" s="229"/>
      <c r="R128" s="230"/>
      <c r="S128" s="230"/>
      <c r="T128" s="230"/>
      <c r="U128" s="230"/>
      <c r="V128" s="230"/>
      <c r="W128" s="230"/>
      <c r="X128" s="230"/>
      <c r="Y128" s="230"/>
      <c r="Z128" s="210"/>
      <c r="AA128" s="210"/>
      <c r="AB128" s="210"/>
      <c r="AC128" s="210"/>
      <c r="AD128" s="210"/>
      <c r="AE128" s="210"/>
      <c r="AF128" s="210"/>
      <c r="AG128" s="210" t="s">
        <v>176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5">
      <c r="A129" s="246">
        <v>58</v>
      </c>
      <c r="B129" s="247" t="s">
        <v>416</v>
      </c>
      <c r="C129" s="256" t="s">
        <v>417</v>
      </c>
      <c r="D129" s="248" t="s">
        <v>209</v>
      </c>
      <c r="E129" s="249">
        <v>1.377</v>
      </c>
      <c r="F129" s="250"/>
      <c r="G129" s="251">
        <f>ROUND(E129*F129,2)</f>
        <v>0</v>
      </c>
      <c r="H129" s="250"/>
      <c r="I129" s="251">
        <f>ROUND(E129*H129,2)</f>
        <v>0</v>
      </c>
      <c r="J129" s="250"/>
      <c r="K129" s="251">
        <f>ROUND(E129*J129,2)</f>
        <v>0</v>
      </c>
      <c r="L129" s="251">
        <v>21</v>
      </c>
      <c r="M129" s="251">
        <f>G129*(1+L129/100)</f>
        <v>0</v>
      </c>
      <c r="N129" s="249">
        <v>0</v>
      </c>
      <c r="O129" s="249">
        <f>ROUND(E129*N129,2)</f>
        <v>0</v>
      </c>
      <c r="P129" s="249">
        <v>0</v>
      </c>
      <c r="Q129" s="249">
        <f>ROUND(E129*P129,2)</f>
        <v>0</v>
      </c>
      <c r="R129" s="251"/>
      <c r="S129" s="251" t="s">
        <v>134</v>
      </c>
      <c r="T129" s="252" t="s">
        <v>172</v>
      </c>
      <c r="U129" s="230">
        <v>2.2549999999999999</v>
      </c>
      <c r="V129" s="230">
        <f>ROUND(E129*U129,2)</f>
        <v>3.11</v>
      </c>
      <c r="W129" s="230"/>
      <c r="X129" s="230" t="s">
        <v>389</v>
      </c>
      <c r="Y129" s="230" t="s">
        <v>137</v>
      </c>
      <c r="Z129" s="210"/>
      <c r="AA129" s="210"/>
      <c r="AB129" s="210"/>
      <c r="AC129" s="210"/>
      <c r="AD129" s="210"/>
      <c r="AE129" s="210"/>
      <c r="AF129" s="210"/>
      <c r="AG129" s="210" t="s">
        <v>390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x14ac:dyDescent="0.25">
      <c r="A130" s="232" t="s">
        <v>129</v>
      </c>
      <c r="B130" s="233" t="s">
        <v>90</v>
      </c>
      <c r="C130" s="255" t="s">
        <v>91</v>
      </c>
      <c r="D130" s="234"/>
      <c r="E130" s="235"/>
      <c r="F130" s="236"/>
      <c r="G130" s="236">
        <f>SUMIF(AG131:AG134,"&lt;&gt;NOR",G131:G134)</f>
        <v>0</v>
      </c>
      <c r="H130" s="236"/>
      <c r="I130" s="236">
        <f>SUM(I131:I134)</f>
        <v>0</v>
      </c>
      <c r="J130" s="236"/>
      <c r="K130" s="236">
        <f>SUM(K131:K134)</f>
        <v>0</v>
      </c>
      <c r="L130" s="236"/>
      <c r="M130" s="236">
        <f>SUM(M131:M134)</f>
        <v>0</v>
      </c>
      <c r="N130" s="235"/>
      <c r="O130" s="235">
        <f>SUM(O131:O134)</f>
        <v>0.02</v>
      </c>
      <c r="P130" s="235"/>
      <c r="Q130" s="235">
        <f>SUM(Q131:Q134)</f>
        <v>0</v>
      </c>
      <c r="R130" s="236"/>
      <c r="S130" s="236"/>
      <c r="T130" s="237"/>
      <c r="U130" s="231"/>
      <c r="V130" s="231">
        <f>SUM(V131:V134)</f>
        <v>2.94</v>
      </c>
      <c r="W130" s="231"/>
      <c r="X130" s="231"/>
      <c r="Y130" s="231"/>
      <c r="AG130" t="s">
        <v>130</v>
      </c>
    </row>
    <row r="131" spans="1:60" outlineLevel="1" x14ac:dyDescent="0.25">
      <c r="A131" s="246">
        <v>59</v>
      </c>
      <c r="B131" s="247" t="s">
        <v>418</v>
      </c>
      <c r="C131" s="256" t="s">
        <v>419</v>
      </c>
      <c r="D131" s="248" t="s">
        <v>171</v>
      </c>
      <c r="E131" s="249">
        <v>2.2000000000000002</v>
      </c>
      <c r="F131" s="250"/>
      <c r="G131" s="251">
        <f>ROUND(E131*F131,2)</f>
        <v>0</v>
      </c>
      <c r="H131" s="250"/>
      <c r="I131" s="251">
        <f>ROUND(E131*H131,2)</f>
        <v>0</v>
      </c>
      <c r="J131" s="250"/>
      <c r="K131" s="251">
        <f>ROUND(E131*J131,2)</f>
        <v>0</v>
      </c>
      <c r="L131" s="251">
        <v>21</v>
      </c>
      <c r="M131" s="251">
        <f>G131*(1+L131/100)</f>
        <v>0</v>
      </c>
      <c r="N131" s="249">
        <v>0.01</v>
      </c>
      <c r="O131" s="249">
        <f>ROUND(E131*N131,2)</f>
        <v>0.02</v>
      </c>
      <c r="P131" s="249">
        <v>0</v>
      </c>
      <c r="Q131" s="249">
        <f>ROUND(E131*P131,2)</f>
        <v>0</v>
      </c>
      <c r="R131" s="251"/>
      <c r="S131" s="251" t="s">
        <v>134</v>
      </c>
      <c r="T131" s="252" t="s">
        <v>172</v>
      </c>
      <c r="U131" s="230">
        <v>0.05</v>
      </c>
      <c r="V131" s="230">
        <f>ROUND(E131*U131,2)</f>
        <v>0.11</v>
      </c>
      <c r="W131" s="230"/>
      <c r="X131" s="230" t="s">
        <v>173</v>
      </c>
      <c r="Y131" s="230" t="s">
        <v>137</v>
      </c>
      <c r="Z131" s="210"/>
      <c r="AA131" s="210"/>
      <c r="AB131" s="210"/>
      <c r="AC131" s="210"/>
      <c r="AD131" s="210"/>
      <c r="AE131" s="210"/>
      <c r="AF131" s="210"/>
      <c r="AG131" s="210" t="s">
        <v>174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5">
      <c r="A132" s="246">
        <v>60</v>
      </c>
      <c r="B132" s="247" t="s">
        <v>420</v>
      </c>
      <c r="C132" s="256" t="s">
        <v>421</v>
      </c>
      <c r="D132" s="248" t="s">
        <v>422</v>
      </c>
      <c r="E132" s="249">
        <v>7</v>
      </c>
      <c r="F132" s="250"/>
      <c r="G132" s="251">
        <f>ROUND(E132*F132,2)</f>
        <v>0</v>
      </c>
      <c r="H132" s="250"/>
      <c r="I132" s="251">
        <f>ROUND(E132*H132,2)</f>
        <v>0</v>
      </c>
      <c r="J132" s="250"/>
      <c r="K132" s="251">
        <f>ROUND(E132*J132,2)</f>
        <v>0</v>
      </c>
      <c r="L132" s="251">
        <v>21</v>
      </c>
      <c r="M132" s="251">
        <f>G132*(1+L132/100)</f>
        <v>0</v>
      </c>
      <c r="N132" s="249">
        <v>5.2999999999999998E-4</v>
      </c>
      <c r="O132" s="249">
        <f>ROUND(E132*N132,2)</f>
        <v>0</v>
      </c>
      <c r="P132" s="249">
        <v>0</v>
      </c>
      <c r="Q132" s="249">
        <f>ROUND(E132*P132,2)</f>
        <v>0</v>
      </c>
      <c r="R132" s="251"/>
      <c r="S132" s="251" t="s">
        <v>134</v>
      </c>
      <c r="T132" s="252" t="s">
        <v>172</v>
      </c>
      <c r="U132" s="230">
        <v>0.2</v>
      </c>
      <c r="V132" s="230">
        <f>ROUND(E132*U132,2)</f>
        <v>1.4</v>
      </c>
      <c r="W132" s="230"/>
      <c r="X132" s="230" t="s">
        <v>173</v>
      </c>
      <c r="Y132" s="230" t="s">
        <v>137</v>
      </c>
      <c r="Z132" s="210"/>
      <c r="AA132" s="210"/>
      <c r="AB132" s="210"/>
      <c r="AC132" s="210"/>
      <c r="AD132" s="210"/>
      <c r="AE132" s="210"/>
      <c r="AF132" s="210"/>
      <c r="AG132" s="210" t="s">
        <v>174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5">
      <c r="A133" s="246">
        <v>61</v>
      </c>
      <c r="B133" s="247" t="s">
        <v>423</v>
      </c>
      <c r="C133" s="256" t="s">
        <v>424</v>
      </c>
      <c r="D133" s="248" t="s">
        <v>422</v>
      </c>
      <c r="E133" s="249">
        <v>7</v>
      </c>
      <c r="F133" s="250"/>
      <c r="G133" s="251">
        <f>ROUND(E133*F133,2)</f>
        <v>0</v>
      </c>
      <c r="H133" s="250"/>
      <c r="I133" s="251">
        <f>ROUND(E133*H133,2)</f>
        <v>0</v>
      </c>
      <c r="J133" s="250"/>
      <c r="K133" s="251">
        <f>ROUND(E133*J133,2)</f>
        <v>0</v>
      </c>
      <c r="L133" s="251">
        <v>21</v>
      </c>
      <c r="M133" s="251">
        <f>G133*(1+L133/100)</f>
        <v>0</v>
      </c>
      <c r="N133" s="249">
        <v>6.8999999999999997E-4</v>
      </c>
      <c r="O133" s="249">
        <f>ROUND(E133*N133,2)</f>
        <v>0</v>
      </c>
      <c r="P133" s="249">
        <v>0</v>
      </c>
      <c r="Q133" s="249">
        <f>ROUND(E133*P133,2)</f>
        <v>0</v>
      </c>
      <c r="R133" s="251"/>
      <c r="S133" s="251" t="s">
        <v>157</v>
      </c>
      <c r="T133" s="252" t="s">
        <v>172</v>
      </c>
      <c r="U133" s="230">
        <v>0.2</v>
      </c>
      <c r="V133" s="230">
        <f>ROUND(E133*U133,2)</f>
        <v>1.4</v>
      </c>
      <c r="W133" s="230"/>
      <c r="X133" s="230" t="s">
        <v>173</v>
      </c>
      <c r="Y133" s="230" t="s">
        <v>137</v>
      </c>
      <c r="Z133" s="210"/>
      <c r="AA133" s="210"/>
      <c r="AB133" s="210"/>
      <c r="AC133" s="210"/>
      <c r="AD133" s="210"/>
      <c r="AE133" s="210"/>
      <c r="AF133" s="210"/>
      <c r="AG133" s="210" t="s">
        <v>174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5">
      <c r="A134" s="246">
        <v>62</v>
      </c>
      <c r="B134" s="247" t="s">
        <v>425</v>
      </c>
      <c r="C134" s="256" t="s">
        <v>426</v>
      </c>
      <c r="D134" s="248" t="s">
        <v>209</v>
      </c>
      <c r="E134" s="249">
        <v>3.0540000000000001E-2</v>
      </c>
      <c r="F134" s="250"/>
      <c r="G134" s="251">
        <f>ROUND(E134*F134,2)</f>
        <v>0</v>
      </c>
      <c r="H134" s="250"/>
      <c r="I134" s="251">
        <f>ROUND(E134*H134,2)</f>
        <v>0</v>
      </c>
      <c r="J134" s="250"/>
      <c r="K134" s="251">
        <f>ROUND(E134*J134,2)</f>
        <v>0</v>
      </c>
      <c r="L134" s="251">
        <v>21</v>
      </c>
      <c r="M134" s="251">
        <f>G134*(1+L134/100)</f>
        <v>0</v>
      </c>
      <c r="N134" s="249">
        <v>0</v>
      </c>
      <c r="O134" s="249">
        <f>ROUND(E134*N134,2)</f>
        <v>0</v>
      </c>
      <c r="P134" s="249">
        <v>0</v>
      </c>
      <c r="Q134" s="249">
        <f>ROUND(E134*P134,2)</f>
        <v>0</v>
      </c>
      <c r="R134" s="251"/>
      <c r="S134" s="251" t="s">
        <v>134</v>
      </c>
      <c r="T134" s="252" t="s">
        <v>172</v>
      </c>
      <c r="U134" s="230">
        <v>1.091</v>
      </c>
      <c r="V134" s="230">
        <f>ROUND(E134*U134,2)</f>
        <v>0.03</v>
      </c>
      <c r="W134" s="230"/>
      <c r="X134" s="230" t="s">
        <v>389</v>
      </c>
      <c r="Y134" s="230" t="s">
        <v>137</v>
      </c>
      <c r="Z134" s="210"/>
      <c r="AA134" s="210"/>
      <c r="AB134" s="210"/>
      <c r="AC134" s="210"/>
      <c r="AD134" s="210"/>
      <c r="AE134" s="210"/>
      <c r="AF134" s="210"/>
      <c r="AG134" s="210" t="s">
        <v>390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x14ac:dyDescent="0.25">
      <c r="A135" s="232" t="s">
        <v>129</v>
      </c>
      <c r="B135" s="233" t="s">
        <v>92</v>
      </c>
      <c r="C135" s="255" t="s">
        <v>93</v>
      </c>
      <c r="D135" s="234"/>
      <c r="E135" s="235"/>
      <c r="F135" s="236"/>
      <c r="G135" s="236">
        <f>SUMIF(AG136:AG137,"&lt;&gt;NOR",G136:G137)</f>
        <v>0</v>
      </c>
      <c r="H135" s="236"/>
      <c r="I135" s="236">
        <f>SUM(I136:I137)</f>
        <v>0</v>
      </c>
      <c r="J135" s="236"/>
      <c r="K135" s="236">
        <f>SUM(K136:K137)</f>
        <v>0</v>
      </c>
      <c r="L135" s="236"/>
      <c r="M135" s="236">
        <f>SUM(M136:M137)</f>
        <v>0</v>
      </c>
      <c r="N135" s="235"/>
      <c r="O135" s="235">
        <f>SUM(O136:O137)</f>
        <v>0.01</v>
      </c>
      <c r="P135" s="235"/>
      <c r="Q135" s="235">
        <f>SUM(Q136:Q137)</f>
        <v>0</v>
      </c>
      <c r="R135" s="236"/>
      <c r="S135" s="236"/>
      <c r="T135" s="237"/>
      <c r="U135" s="231"/>
      <c r="V135" s="231">
        <f>SUM(V136:V137)</f>
        <v>1.75</v>
      </c>
      <c r="W135" s="231"/>
      <c r="X135" s="231"/>
      <c r="Y135" s="231"/>
      <c r="AG135" t="s">
        <v>130</v>
      </c>
    </row>
    <row r="136" spans="1:60" outlineLevel="1" x14ac:dyDescent="0.25">
      <c r="A136" s="239">
        <v>63</v>
      </c>
      <c r="B136" s="240" t="s">
        <v>427</v>
      </c>
      <c r="C136" s="257" t="s">
        <v>428</v>
      </c>
      <c r="D136" s="241" t="s">
        <v>171</v>
      </c>
      <c r="E136" s="242">
        <v>43.844999999999999</v>
      </c>
      <c r="F136" s="243"/>
      <c r="G136" s="244">
        <f>ROUND(E136*F136,2)</f>
        <v>0</v>
      </c>
      <c r="H136" s="243"/>
      <c r="I136" s="244">
        <f>ROUND(E136*H136,2)</f>
        <v>0</v>
      </c>
      <c r="J136" s="243"/>
      <c r="K136" s="244">
        <f>ROUND(E136*J136,2)</f>
        <v>0</v>
      </c>
      <c r="L136" s="244">
        <v>21</v>
      </c>
      <c r="M136" s="244">
        <f>G136*(1+L136/100)</f>
        <v>0</v>
      </c>
      <c r="N136" s="242">
        <v>1.2999999999999999E-4</v>
      </c>
      <c r="O136" s="242">
        <f>ROUND(E136*N136,2)</f>
        <v>0.01</v>
      </c>
      <c r="P136" s="242">
        <v>0</v>
      </c>
      <c r="Q136" s="242">
        <f>ROUND(E136*P136,2)</f>
        <v>0</v>
      </c>
      <c r="R136" s="244"/>
      <c r="S136" s="244" t="s">
        <v>134</v>
      </c>
      <c r="T136" s="245" t="s">
        <v>172</v>
      </c>
      <c r="U136" s="230">
        <v>0.04</v>
      </c>
      <c r="V136" s="230">
        <f>ROUND(E136*U136,2)</f>
        <v>1.75</v>
      </c>
      <c r="W136" s="230"/>
      <c r="X136" s="230" t="s">
        <v>173</v>
      </c>
      <c r="Y136" s="230" t="s">
        <v>137</v>
      </c>
      <c r="Z136" s="210"/>
      <c r="AA136" s="210"/>
      <c r="AB136" s="210"/>
      <c r="AC136" s="210"/>
      <c r="AD136" s="210"/>
      <c r="AE136" s="210"/>
      <c r="AF136" s="210"/>
      <c r="AG136" s="210" t="s">
        <v>174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5">
      <c r="A137" s="227"/>
      <c r="B137" s="228"/>
      <c r="C137" s="268" t="s">
        <v>407</v>
      </c>
      <c r="D137" s="266"/>
      <c r="E137" s="267">
        <v>43.844999999999999</v>
      </c>
      <c r="F137" s="230"/>
      <c r="G137" s="230"/>
      <c r="H137" s="230"/>
      <c r="I137" s="230"/>
      <c r="J137" s="230"/>
      <c r="K137" s="230"/>
      <c r="L137" s="230"/>
      <c r="M137" s="230"/>
      <c r="N137" s="229"/>
      <c r="O137" s="229"/>
      <c r="P137" s="229"/>
      <c r="Q137" s="229"/>
      <c r="R137" s="230"/>
      <c r="S137" s="230"/>
      <c r="T137" s="230"/>
      <c r="U137" s="230"/>
      <c r="V137" s="230"/>
      <c r="W137" s="230"/>
      <c r="X137" s="230"/>
      <c r="Y137" s="230"/>
      <c r="Z137" s="210"/>
      <c r="AA137" s="210"/>
      <c r="AB137" s="210"/>
      <c r="AC137" s="210"/>
      <c r="AD137" s="210"/>
      <c r="AE137" s="210"/>
      <c r="AF137" s="210"/>
      <c r="AG137" s="210" t="s">
        <v>176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x14ac:dyDescent="0.25">
      <c r="A138" s="232" t="s">
        <v>129</v>
      </c>
      <c r="B138" s="233" t="s">
        <v>94</v>
      </c>
      <c r="C138" s="255" t="s">
        <v>95</v>
      </c>
      <c r="D138" s="234"/>
      <c r="E138" s="235"/>
      <c r="F138" s="236"/>
      <c r="G138" s="236">
        <f>SUMIF(AG139:AG144,"&lt;&gt;NOR",G139:G144)</f>
        <v>0</v>
      </c>
      <c r="H138" s="236"/>
      <c r="I138" s="236">
        <f>SUM(I139:I144)</f>
        <v>0</v>
      </c>
      <c r="J138" s="236"/>
      <c r="K138" s="236">
        <f>SUM(K139:K144)</f>
        <v>0</v>
      </c>
      <c r="L138" s="236"/>
      <c r="M138" s="236">
        <f>SUM(M139:M144)</f>
        <v>0</v>
      </c>
      <c r="N138" s="235"/>
      <c r="O138" s="235">
        <f>SUM(O139:O144)</f>
        <v>0</v>
      </c>
      <c r="P138" s="235"/>
      <c r="Q138" s="235">
        <f>SUM(Q139:Q144)</f>
        <v>0</v>
      </c>
      <c r="R138" s="236"/>
      <c r="S138" s="236"/>
      <c r="T138" s="237"/>
      <c r="U138" s="231"/>
      <c r="V138" s="231">
        <f>SUM(V139:V144)</f>
        <v>0</v>
      </c>
      <c r="W138" s="231"/>
      <c r="X138" s="231"/>
      <c r="Y138" s="231"/>
      <c r="AG138" t="s">
        <v>130</v>
      </c>
    </row>
    <row r="139" spans="1:60" outlineLevel="1" x14ac:dyDescent="0.25">
      <c r="A139" s="239">
        <v>64</v>
      </c>
      <c r="B139" s="240" t="s">
        <v>429</v>
      </c>
      <c r="C139" s="257" t="s">
        <v>430</v>
      </c>
      <c r="D139" s="241" t="s">
        <v>164</v>
      </c>
      <c r="E139" s="242">
        <v>1</v>
      </c>
      <c r="F139" s="243"/>
      <c r="G139" s="244">
        <f>ROUND(E139*F139,2)</f>
        <v>0</v>
      </c>
      <c r="H139" s="243"/>
      <c r="I139" s="244">
        <f>ROUND(E139*H139,2)</f>
        <v>0</v>
      </c>
      <c r="J139" s="243"/>
      <c r="K139" s="244">
        <f>ROUND(E139*J139,2)</f>
        <v>0</v>
      </c>
      <c r="L139" s="244">
        <v>21</v>
      </c>
      <c r="M139" s="244">
        <f>G139*(1+L139/100)</f>
        <v>0</v>
      </c>
      <c r="N139" s="242">
        <v>0</v>
      </c>
      <c r="O139" s="242">
        <f>ROUND(E139*N139,2)</f>
        <v>0</v>
      </c>
      <c r="P139" s="242">
        <v>0</v>
      </c>
      <c r="Q139" s="242">
        <f>ROUND(E139*P139,2)</f>
        <v>0</v>
      </c>
      <c r="R139" s="244"/>
      <c r="S139" s="244" t="s">
        <v>157</v>
      </c>
      <c r="T139" s="245" t="s">
        <v>135</v>
      </c>
      <c r="U139" s="230">
        <v>0</v>
      </c>
      <c r="V139" s="230">
        <f>ROUND(E139*U139,2)</f>
        <v>0</v>
      </c>
      <c r="W139" s="230"/>
      <c r="X139" s="230" t="s">
        <v>173</v>
      </c>
      <c r="Y139" s="230" t="s">
        <v>137</v>
      </c>
      <c r="Z139" s="210"/>
      <c r="AA139" s="210"/>
      <c r="AB139" s="210"/>
      <c r="AC139" s="210"/>
      <c r="AD139" s="210"/>
      <c r="AE139" s="210"/>
      <c r="AF139" s="210"/>
      <c r="AG139" s="210" t="s">
        <v>174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5">
      <c r="A140" s="227"/>
      <c r="B140" s="228"/>
      <c r="C140" s="258" t="s">
        <v>431</v>
      </c>
      <c r="D140" s="253"/>
      <c r="E140" s="253"/>
      <c r="F140" s="253"/>
      <c r="G140" s="253"/>
      <c r="H140" s="230"/>
      <c r="I140" s="230"/>
      <c r="J140" s="230"/>
      <c r="K140" s="230"/>
      <c r="L140" s="230"/>
      <c r="M140" s="230"/>
      <c r="N140" s="229"/>
      <c r="O140" s="229"/>
      <c r="P140" s="229"/>
      <c r="Q140" s="229"/>
      <c r="R140" s="230"/>
      <c r="S140" s="230"/>
      <c r="T140" s="230"/>
      <c r="U140" s="230"/>
      <c r="V140" s="230"/>
      <c r="W140" s="230"/>
      <c r="X140" s="230"/>
      <c r="Y140" s="230"/>
      <c r="Z140" s="210"/>
      <c r="AA140" s="210"/>
      <c r="AB140" s="210"/>
      <c r="AC140" s="210"/>
      <c r="AD140" s="210"/>
      <c r="AE140" s="210"/>
      <c r="AF140" s="210"/>
      <c r="AG140" s="210" t="s">
        <v>142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5">
      <c r="A141" s="227"/>
      <c r="B141" s="228"/>
      <c r="C141" s="270" t="s">
        <v>432</v>
      </c>
      <c r="D141" s="269"/>
      <c r="E141" s="269"/>
      <c r="F141" s="269"/>
      <c r="G141" s="269"/>
      <c r="H141" s="230"/>
      <c r="I141" s="230"/>
      <c r="J141" s="230"/>
      <c r="K141" s="230"/>
      <c r="L141" s="230"/>
      <c r="M141" s="230"/>
      <c r="N141" s="229"/>
      <c r="O141" s="229"/>
      <c r="P141" s="229"/>
      <c r="Q141" s="229"/>
      <c r="R141" s="230"/>
      <c r="S141" s="230"/>
      <c r="T141" s="230"/>
      <c r="U141" s="230"/>
      <c r="V141" s="230"/>
      <c r="W141" s="230"/>
      <c r="X141" s="230"/>
      <c r="Y141" s="230"/>
      <c r="Z141" s="210"/>
      <c r="AA141" s="210"/>
      <c r="AB141" s="210"/>
      <c r="AC141" s="210"/>
      <c r="AD141" s="210"/>
      <c r="AE141" s="210"/>
      <c r="AF141" s="210"/>
      <c r="AG141" s="210" t="s">
        <v>142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20.399999999999999" outlineLevel="1" x14ac:dyDescent="0.25">
      <c r="A142" s="246">
        <v>65</v>
      </c>
      <c r="B142" s="247" t="s">
        <v>433</v>
      </c>
      <c r="C142" s="256" t="s">
        <v>434</v>
      </c>
      <c r="D142" s="248" t="s">
        <v>164</v>
      </c>
      <c r="E142" s="249">
        <v>1</v>
      </c>
      <c r="F142" s="250"/>
      <c r="G142" s="251">
        <f>ROUND(E142*F142,2)</f>
        <v>0</v>
      </c>
      <c r="H142" s="250"/>
      <c r="I142" s="251">
        <f>ROUND(E142*H142,2)</f>
        <v>0</v>
      </c>
      <c r="J142" s="250"/>
      <c r="K142" s="251">
        <f>ROUND(E142*J142,2)</f>
        <v>0</v>
      </c>
      <c r="L142" s="251">
        <v>21</v>
      </c>
      <c r="M142" s="251">
        <f>G142*(1+L142/100)</f>
        <v>0</v>
      </c>
      <c r="N142" s="249">
        <v>0</v>
      </c>
      <c r="O142" s="249">
        <f>ROUND(E142*N142,2)</f>
        <v>0</v>
      </c>
      <c r="P142" s="249">
        <v>0</v>
      </c>
      <c r="Q142" s="249">
        <f>ROUND(E142*P142,2)</f>
        <v>0</v>
      </c>
      <c r="R142" s="251"/>
      <c r="S142" s="251" t="s">
        <v>157</v>
      </c>
      <c r="T142" s="252" t="s">
        <v>135</v>
      </c>
      <c r="U142" s="230">
        <v>0</v>
      </c>
      <c r="V142" s="230">
        <f>ROUND(E142*U142,2)</f>
        <v>0</v>
      </c>
      <c r="W142" s="230"/>
      <c r="X142" s="230" t="s">
        <v>173</v>
      </c>
      <c r="Y142" s="230" t="s">
        <v>137</v>
      </c>
      <c r="Z142" s="210"/>
      <c r="AA142" s="210"/>
      <c r="AB142" s="210"/>
      <c r="AC142" s="210"/>
      <c r="AD142" s="210"/>
      <c r="AE142" s="210"/>
      <c r="AF142" s="210"/>
      <c r="AG142" s="210" t="s">
        <v>174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ht="30.6" outlineLevel="1" x14ac:dyDescent="0.25">
      <c r="A143" s="246">
        <v>66</v>
      </c>
      <c r="B143" s="247" t="s">
        <v>435</v>
      </c>
      <c r="C143" s="256" t="s">
        <v>436</v>
      </c>
      <c r="D143" s="248" t="s">
        <v>366</v>
      </c>
      <c r="E143" s="249">
        <v>2</v>
      </c>
      <c r="F143" s="250"/>
      <c r="G143" s="251">
        <f>ROUND(E143*F143,2)</f>
        <v>0</v>
      </c>
      <c r="H143" s="250"/>
      <c r="I143" s="251">
        <f>ROUND(E143*H143,2)</f>
        <v>0</v>
      </c>
      <c r="J143" s="250"/>
      <c r="K143" s="251">
        <f>ROUND(E143*J143,2)</f>
        <v>0</v>
      </c>
      <c r="L143" s="251">
        <v>21</v>
      </c>
      <c r="M143" s="251">
        <f>G143*(1+L143/100)</f>
        <v>0</v>
      </c>
      <c r="N143" s="249">
        <v>0</v>
      </c>
      <c r="O143" s="249">
        <f>ROUND(E143*N143,2)</f>
        <v>0</v>
      </c>
      <c r="P143" s="249">
        <v>0</v>
      </c>
      <c r="Q143" s="249">
        <f>ROUND(E143*P143,2)</f>
        <v>0</v>
      </c>
      <c r="R143" s="251"/>
      <c r="S143" s="251" t="s">
        <v>157</v>
      </c>
      <c r="T143" s="252" t="s">
        <v>135</v>
      </c>
      <c r="U143" s="230">
        <v>0</v>
      </c>
      <c r="V143" s="230">
        <f>ROUND(E143*U143,2)</f>
        <v>0</v>
      </c>
      <c r="W143" s="230"/>
      <c r="X143" s="230" t="s">
        <v>173</v>
      </c>
      <c r="Y143" s="230" t="s">
        <v>137</v>
      </c>
      <c r="Z143" s="210"/>
      <c r="AA143" s="210"/>
      <c r="AB143" s="210"/>
      <c r="AC143" s="210"/>
      <c r="AD143" s="210"/>
      <c r="AE143" s="210"/>
      <c r="AF143" s="210"/>
      <c r="AG143" s="210" t="s">
        <v>174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30.6" outlineLevel="1" x14ac:dyDescent="0.25">
      <c r="A144" s="246">
        <v>67</v>
      </c>
      <c r="B144" s="247" t="s">
        <v>437</v>
      </c>
      <c r="C144" s="256" t="s">
        <v>438</v>
      </c>
      <c r="D144" s="248" t="s">
        <v>366</v>
      </c>
      <c r="E144" s="249">
        <v>1</v>
      </c>
      <c r="F144" s="250"/>
      <c r="G144" s="251">
        <f>ROUND(E144*F144,2)</f>
        <v>0</v>
      </c>
      <c r="H144" s="250"/>
      <c r="I144" s="251">
        <f>ROUND(E144*H144,2)</f>
        <v>0</v>
      </c>
      <c r="J144" s="250"/>
      <c r="K144" s="251">
        <f>ROUND(E144*J144,2)</f>
        <v>0</v>
      </c>
      <c r="L144" s="251">
        <v>21</v>
      </c>
      <c r="M144" s="251">
        <f>G144*(1+L144/100)</f>
        <v>0</v>
      </c>
      <c r="N144" s="249">
        <v>0</v>
      </c>
      <c r="O144" s="249">
        <f>ROUND(E144*N144,2)</f>
        <v>0</v>
      </c>
      <c r="P144" s="249">
        <v>0</v>
      </c>
      <c r="Q144" s="249">
        <f>ROUND(E144*P144,2)</f>
        <v>0</v>
      </c>
      <c r="R144" s="251"/>
      <c r="S144" s="251" t="s">
        <v>157</v>
      </c>
      <c r="T144" s="252" t="s">
        <v>135</v>
      </c>
      <c r="U144" s="230">
        <v>0</v>
      </c>
      <c r="V144" s="230">
        <f>ROUND(E144*U144,2)</f>
        <v>0</v>
      </c>
      <c r="W144" s="230"/>
      <c r="X144" s="230" t="s">
        <v>173</v>
      </c>
      <c r="Y144" s="230" t="s">
        <v>137</v>
      </c>
      <c r="Z144" s="210"/>
      <c r="AA144" s="210"/>
      <c r="AB144" s="210"/>
      <c r="AC144" s="210"/>
      <c r="AD144" s="210"/>
      <c r="AE144" s="210"/>
      <c r="AF144" s="210"/>
      <c r="AG144" s="210" t="s">
        <v>174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x14ac:dyDescent="0.25">
      <c r="A145" s="232" t="s">
        <v>129</v>
      </c>
      <c r="B145" s="233" t="s">
        <v>96</v>
      </c>
      <c r="C145" s="255" t="s">
        <v>97</v>
      </c>
      <c r="D145" s="234"/>
      <c r="E145" s="235"/>
      <c r="F145" s="236"/>
      <c r="G145" s="236">
        <f>SUMIF(AG146:AG146,"&lt;&gt;NOR",G146:G146)</f>
        <v>0</v>
      </c>
      <c r="H145" s="236"/>
      <c r="I145" s="236">
        <f>SUM(I146:I146)</f>
        <v>0</v>
      </c>
      <c r="J145" s="236"/>
      <c r="K145" s="236">
        <f>SUM(K146:K146)</f>
        <v>0</v>
      </c>
      <c r="L145" s="236"/>
      <c r="M145" s="236">
        <f>SUM(M146:M146)</f>
        <v>0</v>
      </c>
      <c r="N145" s="235"/>
      <c r="O145" s="235">
        <f>SUM(O146:O146)</f>
        <v>1.25</v>
      </c>
      <c r="P145" s="235"/>
      <c r="Q145" s="235">
        <f>SUM(Q146:Q146)</f>
        <v>0</v>
      </c>
      <c r="R145" s="236"/>
      <c r="S145" s="236"/>
      <c r="T145" s="237"/>
      <c r="U145" s="231"/>
      <c r="V145" s="231">
        <f>SUM(V146:V146)</f>
        <v>4.9800000000000004</v>
      </c>
      <c r="W145" s="231"/>
      <c r="X145" s="231"/>
      <c r="Y145" s="231"/>
      <c r="AG145" t="s">
        <v>130</v>
      </c>
    </row>
    <row r="146" spans="1:60" ht="20.399999999999999" outlineLevel="1" x14ac:dyDescent="0.25">
      <c r="A146" s="239">
        <v>68</v>
      </c>
      <c r="B146" s="240" t="s">
        <v>439</v>
      </c>
      <c r="C146" s="257" t="s">
        <v>440</v>
      </c>
      <c r="D146" s="241" t="s">
        <v>366</v>
      </c>
      <c r="E146" s="242">
        <v>1</v>
      </c>
      <c r="F146" s="243"/>
      <c r="G146" s="244">
        <f>ROUND(E146*F146,2)</f>
        <v>0</v>
      </c>
      <c r="H146" s="243"/>
      <c r="I146" s="244">
        <f>ROUND(E146*H146,2)</f>
        <v>0</v>
      </c>
      <c r="J146" s="243"/>
      <c r="K146" s="244">
        <f>ROUND(E146*J146,2)</f>
        <v>0</v>
      </c>
      <c r="L146" s="244">
        <v>21</v>
      </c>
      <c r="M146" s="244">
        <f>G146*(1+L146/100)</f>
        <v>0</v>
      </c>
      <c r="N146" s="242">
        <v>1.2517400000000001</v>
      </c>
      <c r="O146" s="242">
        <f>ROUND(E146*N146,2)</f>
        <v>1.25</v>
      </c>
      <c r="P146" s="242">
        <v>0</v>
      </c>
      <c r="Q146" s="242">
        <f>ROUND(E146*P146,2)</f>
        <v>0</v>
      </c>
      <c r="R146" s="244"/>
      <c r="S146" s="244" t="s">
        <v>157</v>
      </c>
      <c r="T146" s="245" t="s">
        <v>135</v>
      </c>
      <c r="U146" s="230">
        <v>4.9800000000000004</v>
      </c>
      <c r="V146" s="230">
        <f>ROUND(E146*U146,2)</f>
        <v>4.9800000000000004</v>
      </c>
      <c r="W146" s="230"/>
      <c r="X146" s="230" t="s">
        <v>173</v>
      </c>
      <c r="Y146" s="230" t="s">
        <v>137</v>
      </c>
      <c r="Z146" s="210"/>
      <c r="AA146" s="210"/>
      <c r="AB146" s="210"/>
      <c r="AC146" s="210"/>
      <c r="AD146" s="210"/>
      <c r="AE146" s="210"/>
      <c r="AF146" s="210"/>
      <c r="AG146" s="210" t="s">
        <v>174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x14ac:dyDescent="0.25">
      <c r="A147" s="3"/>
      <c r="B147" s="4"/>
      <c r="C147" s="259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AE147">
        <v>12</v>
      </c>
      <c r="AF147">
        <v>21</v>
      </c>
      <c r="AG147" t="s">
        <v>115</v>
      </c>
    </row>
    <row r="148" spans="1:60" x14ac:dyDescent="0.25">
      <c r="A148" s="213"/>
      <c r="B148" s="214" t="s">
        <v>31</v>
      </c>
      <c r="C148" s="260"/>
      <c r="D148" s="215"/>
      <c r="E148" s="216"/>
      <c r="F148" s="216"/>
      <c r="G148" s="238">
        <f>G8+G17+G22+G25+G36+G46+G55+G59+G86+G90+G92+G107+G110+G114+G120+G130+G135+G138+G145</f>
        <v>0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AE148">
        <f>SUMIF(L7:L146,AE147,G7:G146)</f>
        <v>0</v>
      </c>
      <c r="AF148">
        <f>SUMIF(L7:L146,AF147,G7:G146)</f>
        <v>0</v>
      </c>
      <c r="AG148" t="s">
        <v>165</v>
      </c>
    </row>
    <row r="149" spans="1:60" x14ac:dyDescent="0.25">
      <c r="A149" s="3"/>
      <c r="B149" s="4"/>
      <c r="C149" s="259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spans="1:60" x14ac:dyDescent="0.25">
      <c r="A150" s="3"/>
      <c r="B150" s="4"/>
      <c r="C150" s="259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60" x14ac:dyDescent="0.25">
      <c r="A151" s="217" t="s">
        <v>166</v>
      </c>
      <c r="B151" s="217"/>
      <c r="C151" s="261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60" x14ac:dyDescent="0.25">
      <c r="A152" s="218"/>
      <c r="B152" s="219"/>
      <c r="C152" s="262"/>
      <c r="D152" s="219"/>
      <c r="E152" s="219"/>
      <c r="F152" s="219"/>
      <c r="G152" s="220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AG152" t="s">
        <v>167</v>
      </c>
    </row>
    <row r="153" spans="1:60" x14ac:dyDescent="0.25">
      <c r="A153" s="221"/>
      <c r="B153" s="222"/>
      <c r="C153" s="263"/>
      <c r="D153" s="222"/>
      <c r="E153" s="222"/>
      <c r="F153" s="222"/>
      <c r="G153" s="22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60" x14ac:dyDescent="0.25">
      <c r="A154" s="221"/>
      <c r="B154" s="222"/>
      <c r="C154" s="263"/>
      <c r="D154" s="222"/>
      <c r="E154" s="222"/>
      <c r="F154" s="222"/>
      <c r="G154" s="22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 x14ac:dyDescent="0.25">
      <c r="A155" s="221"/>
      <c r="B155" s="222"/>
      <c r="C155" s="263"/>
      <c r="D155" s="222"/>
      <c r="E155" s="222"/>
      <c r="F155" s="222"/>
      <c r="G155" s="22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5">
      <c r="A156" s="224"/>
      <c r="B156" s="225"/>
      <c r="C156" s="264"/>
      <c r="D156" s="225"/>
      <c r="E156" s="225"/>
      <c r="F156" s="225"/>
      <c r="G156" s="226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5">
      <c r="A157" s="3"/>
      <c r="B157" s="4"/>
      <c r="C157" s="259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5">
      <c r="C158" s="265"/>
      <c r="D158" s="10"/>
      <c r="AG158" t="s">
        <v>168</v>
      </c>
    </row>
    <row r="159" spans="1:60" x14ac:dyDescent="0.25">
      <c r="D159" s="10"/>
    </row>
    <row r="160" spans="1:60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1">
    <mergeCell ref="C141:G141"/>
    <mergeCell ref="A1:G1"/>
    <mergeCell ref="C2:G2"/>
    <mergeCell ref="C3:G3"/>
    <mergeCell ref="C4:G4"/>
    <mergeCell ref="A151:C151"/>
    <mergeCell ref="A152:G156"/>
    <mergeCell ref="C44:G44"/>
    <mergeCell ref="C88:G88"/>
    <mergeCell ref="C122:G122"/>
    <mergeCell ref="C140:G140"/>
  </mergeCells>
  <pageMargins left="0.59055118110236204" right="0.196850393700787" top="0.78740157499999996" bottom="0.78740157499999996" header="0.3" footer="0.3"/>
  <pageSetup paperSize="8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03 00 Pol</vt:lpstr>
      <vt:lpstr>SO 03 01 Pol</vt:lpstr>
      <vt:lpstr>SO 03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03 00 Pol'!Názvy_tisku</vt:lpstr>
      <vt:lpstr>'SO 03 01 Pol'!Názvy_tisku</vt:lpstr>
      <vt:lpstr>'SO 03 02 Pol'!Názvy_tisku</vt:lpstr>
      <vt:lpstr>oadresa</vt:lpstr>
      <vt:lpstr>Stavba!Objednatel</vt:lpstr>
      <vt:lpstr>Stavba!Objekt</vt:lpstr>
      <vt:lpstr>'SO 03 00 Pol'!Oblast_tisku</vt:lpstr>
      <vt:lpstr>'SO 03 01 Pol'!Oblast_tisku</vt:lpstr>
      <vt:lpstr>'SO 03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Vyškovská</dc:creator>
  <cp:lastModifiedBy>Gabriela Vyškovská</cp:lastModifiedBy>
  <cp:lastPrinted>2019-03-19T12:27:02Z</cp:lastPrinted>
  <dcterms:created xsi:type="dcterms:W3CDTF">2009-04-08T07:15:50Z</dcterms:created>
  <dcterms:modified xsi:type="dcterms:W3CDTF">2025-03-27T08:21:28Z</dcterms:modified>
</cp:coreProperties>
</file>